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5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→DROPBOX\Dropbox\AAZ\03 TSP Web\04 Blog\~Cuota del Autómomo (Dec)\"/>
    </mc:Choice>
  </mc:AlternateContent>
  <xr:revisionPtr revIDLastSave="0" documentId="13_ncr:1_{E3B2E37B-4622-48A3-9129-285DF3013B68}" xr6:coauthVersionLast="47" xr6:coauthVersionMax="47" xr10:uidLastSave="{00000000-0000-0000-0000-000000000000}"/>
  <bookViews>
    <workbookView xWindow="-108" yWindow="-108" windowWidth="23256" windowHeight="12456" activeTab="1" xr2:uid="{6C707910-8663-46F4-9635-2E50FA294551}"/>
  </bookViews>
  <sheets>
    <sheet name="Cuota" sheetId="1" r:id="rId1"/>
    <sheet name="2026" sheetId="5" r:id="rId2"/>
    <sheet name="2025" sheetId="4" r:id="rId3"/>
    <sheet name="2024" sheetId="3" r:id="rId4"/>
    <sheet name="2023" sheetId="2" r:id="rId5"/>
    <sheet name="ONLINE" sheetId="6" state="hidden" r:id="rId6"/>
  </sheets>
  <definedNames>
    <definedName name="_YEAR">Cuota!$E$3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9" i="1" l="1"/>
  <c r="D11" i="1" s="1"/>
  <c r="J4" i="2"/>
  <c r="J5" i="2"/>
  <c r="J6" i="2"/>
  <c r="J7" i="2"/>
  <c r="J8" i="2"/>
  <c r="J9" i="2"/>
  <c r="J10" i="2"/>
  <c r="J11" i="2"/>
  <c r="J12" i="2"/>
  <c r="J13" i="2"/>
  <c r="J14" i="2"/>
  <c r="J15" i="2"/>
  <c r="J16" i="2"/>
  <c r="J17" i="2"/>
  <c r="J3" i="2"/>
  <c r="J4" i="3"/>
  <c r="J5" i="3"/>
  <c r="J6" i="3"/>
  <c r="J7" i="3"/>
  <c r="J8" i="3"/>
  <c r="J9" i="3"/>
  <c r="J10" i="3"/>
  <c r="J11" i="3"/>
  <c r="J12" i="3"/>
  <c r="J13" i="3"/>
  <c r="J14" i="3"/>
  <c r="J15" i="3"/>
  <c r="J16" i="3"/>
  <c r="J17" i="3"/>
  <c r="J3" i="3"/>
  <c r="J4" i="4"/>
  <c r="J5" i="4"/>
  <c r="J6" i="4"/>
  <c r="J7" i="4"/>
  <c r="J8" i="4"/>
  <c r="J9" i="4"/>
  <c r="J10" i="4"/>
  <c r="J11" i="4"/>
  <c r="J12" i="4"/>
  <c r="J13" i="4"/>
  <c r="J14" i="4"/>
  <c r="J15" i="4"/>
  <c r="J16" i="4"/>
  <c r="J17" i="4"/>
  <c r="J3" i="4"/>
  <c r="J3" i="5"/>
  <c r="J4" i="5"/>
  <c r="J5" i="5"/>
  <c r="J6" i="5"/>
  <c r="J7" i="5"/>
  <c r="J8" i="5"/>
  <c r="J9" i="5"/>
  <c r="J10" i="5"/>
  <c r="J11" i="5"/>
  <c r="J12" i="5"/>
  <c r="J13" i="5"/>
  <c r="J14" i="5"/>
  <c r="J15" i="5"/>
  <c r="J16" i="5"/>
  <c r="J17" i="5"/>
  <c r="B3" i="6"/>
  <c r="C3" i="6"/>
  <c r="B4" i="6"/>
  <c r="C4" i="6"/>
  <c r="B5" i="6"/>
  <c r="C5" i="6"/>
  <c r="B6" i="6"/>
  <c r="C6" i="6"/>
  <c r="B7" i="6"/>
  <c r="C7" i="6"/>
  <c r="B8" i="6"/>
  <c r="C8" i="6"/>
  <c r="B9" i="6"/>
  <c r="C9" i="6"/>
  <c r="B10" i="6"/>
  <c r="C10" i="6"/>
  <c r="B11" i="6"/>
  <c r="C11" i="6"/>
  <c r="B12" i="6"/>
  <c r="C12" i="6"/>
  <c r="B13" i="6"/>
  <c r="C13" i="6"/>
  <c r="B14" i="6"/>
  <c r="C14" i="6"/>
  <c r="B15" i="6"/>
  <c r="C15" i="6"/>
  <c r="B16" i="6"/>
  <c r="C16" i="6"/>
  <c r="C2" i="6"/>
  <c r="B2" i="6"/>
  <c r="D3" i="6"/>
  <c r="D4" i="6"/>
  <c r="D5" i="6"/>
  <c r="D6" i="6"/>
  <c r="D7" i="6"/>
  <c r="D8" i="6"/>
  <c r="D9" i="6"/>
  <c r="D10" i="6"/>
  <c r="D11" i="6"/>
  <c r="D12" i="6"/>
  <c r="D13" i="6"/>
  <c r="D14" i="6"/>
  <c r="D15" i="6"/>
  <c r="D16" i="6"/>
  <c r="D2" i="6"/>
  <c r="F3" i="6"/>
  <c r="F4" i="6"/>
  <c r="F5" i="6"/>
  <c r="F6" i="6"/>
  <c r="F7" i="6"/>
  <c r="F8" i="6"/>
  <c r="F9" i="6"/>
  <c r="F10" i="6"/>
  <c r="F11" i="6"/>
  <c r="F12" i="6"/>
  <c r="F13" i="6"/>
  <c r="F14" i="6"/>
  <c r="F15" i="6"/>
  <c r="F16" i="6"/>
  <c r="F2" i="6"/>
</calcChain>
</file>

<file path=xl/sharedStrings.xml><?xml version="1.0" encoding="utf-8"?>
<sst xmlns="http://schemas.openxmlformats.org/spreadsheetml/2006/main" count="108" uniqueCount="35">
  <si>
    <t xml:space="preserve">Ingresos íntegros previstos </t>
  </si>
  <si>
    <t xml:space="preserve">Gastos previstos  </t>
  </si>
  <si>
    <t>TSP ASESORES</t>
  </si>
  <si>
    <t>#</t>
  </si>
  <si>
    <t>BASE MÍN.</t>
  </si>
  <si>
    <t>CUOTA</t>
  </si>
  <si>
    <t>BASE MÁX.</t>
  </si>
  <si>
    <t>CUOTA MÁX.</t>
  </si>
  <si>
    <t>TRAMOS 2023 (€)</t>
  </si>
  <si>
    <t xml:space="preserve">Cuota mínima a pagar de </t>
  </si>
  <si>
    <t>Tramo asignado</t>
  </si>
  <si>
    <t>Cuota de autónomos</t>
  </si>
  <si>
    <t>TRAMOS 2024 (€)</t>
  </si>
  <si>
    <t>TRAMOS 2025 (€)</t>
  </si>
  <si>
    <t>➔</t>
  </si>
  <si>
    <t>o más</t>
  </si>
  <si>
    <t>TRAMOS 2026 (€)</t>
  </si>
  <si>
    <t>El tramo de rendimientos que has indicado tiene asociado una horquilla de cuotas entre 545,59 € y 1.606,88 €.</t>
  </si>
  <si>
    <t>El tramo de rendimientos que has indicado tiene asociado una horquilla de cuotas entre 504,41 € y 1.275,75 €.</t>
  </si>
  <si>
    <t>El tramo de rendimientos que has indicado tiene asociado una horquilla de cuotas entre 478,68 € y 1.140,30 €.</t>
  </si>
  <si>
    <t>El tramo de rendimientos que has indicado tiene asociado una horquilla de cuotas entre 452,94 € y 1.004,85 €.</t>
  </si>
  <si>
    <t>El tramo de rendimientos que has indicado tiene asociado una horquilla de cuotas entre 427,21 € y 869,40 €.</t>
  </si>
  <si>
    <t>El tramo de rendimientos que has indicado tiene asociado una horquilla de cuotas entre 401,47 € y 733,95 €.</t>
  </si>
  <si>
    <t>El tramo de rendimientos que has indicado tiene asociado una horquilla de cuotas entre 380,88 € y 639,45 €.</t>
  </si>
  <si>
    <t>El tramo de rendimientos que has indicado tiene asociado una horquilla de cuotas entre 360,29 € y 582,75 €.</t>
  </si>
  <si>
    <t>El tramo de rendimientos que has indicado tiene asociado una horquilla de cuotas entre 302,65 € y 535,50 €.</t>
  </si>
  <si>
    <t>El tramo de rendimientos que has indicado tiene asociado una horquilla de cuotas entre 302,65 € y 472,50 €.</t>
  </si>
  <si>
    <t>El tramo de rendimientos que has indicado tiene asociado una horquilla de cuotas entre 299,56 € y 409,50 €.</t>
  </si>
  <si>
    <t>El tramo de rendimientos que has indicado tiene asociado una horquilla de cuotas entre 267,65 € y 367,51 €.</t>
  </si>
  <si>
    <t>El tramo de rendimientos que has indicado tiene asociado una horquilla de cuotas entre 226,47 € y 283,50 €.</t>
  </si>
  <si>
    <t>El tramo de rendimientos que has indicado tiene asociado una horquilla de cuotas entre 205,88 € y 226,47 €.</t>
  </si>
  <si>
    <t>El tramo de rendimientos que has indicado tiene asociado una horquilla de cuotas entre 607,35 € y 1.606,88 €.</t>
  </si>
  <si>
    <t>(source)</t>
  </si>
  <si>
    <t>NO NBSP</t>
  </si>
  <si>
    <t>NBSP CHECK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</si>
</sst>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\ [$€-C0A];[Red]\-#,##0.00\ [$€-C0A]"/>
    <numFmt numFmtId="165" formatCode="#,##0.00_ ;[Red]\-#,##0.00\ "/>
  </numFmts>
  <fonts count="18" x14ac:knownFonts="1">
    <font>
      <sz val="11"/>
      <color theme="1"/>
      <name val="Calibri"/>
      <family val="2"/>
      <scheme val="minor"/>
    </font>
    <font>
      <sz val="36"/>
      <color rgb="FF777777"/>
      <name val="Good Times Rg"/>
      <family val="2"/>
    </font>
    <font>
      <sz val="19"/>
      <color rgb="FF777777"/>
      <name val="Good Times Rg"/>
      <family val="2"/>
    </font>
    <font>
      <sz val="14"/>
      <color theme="1"/>
      <name val="Calibri"/>
      <family val="2"/>
      <scheme val="minor"/>
    </font>
    <font>
      <sz val="11"/>
      <color rgb="FF777777"/>
      <name val="Calibri"/>
      <family val="2"/>
      <scheme val="minor"/>
    </font>
    <font>
      <sz val="14"/>
      <color rgb="FF777777"/>
      <name val="Calibri"/>
      <family val="2"/>
      <scheme val="minor"/>
    </font>
    <font>
      <sz val="16"/>
      <color rgb="FF777777"/>
      <name val="Calibri"/>
      <family val="2"/>
      <scheme val="minor"/>
    </font>
    <font>
      <b/>
      <sz val="16"/>
      <color rgb="FFED7D31"/>
      <name val="Calibri"/>
      <family val="2"/>
      <scheme val="minor"/>
    </font>
    <font>
      <sz val="8"/>
      <name val="Calibri"/>
      <family val="2"/>
      <scheme val="minor"/>
    </font>
    <font>
      <b/>
      <sz val="22"/>
      <color rgb="FFED7D31"/>
      <name val="Calibri"/>
      <family val="2"/>
      <scheme val="minor"/>
    </font>
    <font>
      <b/>
      <sz val="19"/>
      <color rgb="FFED7D31"/>
      <name val="Good Times Rg"/>
      <family val="2"/>
    </font>
    <font>
      <b/>
      <u/>
      <sz val="19"/>
      <color rgb="FFED7D31"/>
      <name val="Good Times Rg"/>
      <family val="2"/>
    </font>
    <font>
      <sz val="14"/>
      <name val="Calibri"/>
      <family val="2"/>
      <scheme val="minor"/>
    </font>
    <font>
      <sz val="11"/>
      <color theme="0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color rgb="FF00B0F0"/>
      <name val="Calibri"/>
      <family val="2"/>
      <scheme val="minor"/>
    </font>
    <font>
      <sz val="12"/>
      <color theme="0"/>
      <name val="Calibri"/>
      <family val="2"/>
      <scheme val="minor"/>
    </font>
    <font>
      <b/>
      <sz val="12"/>
      <color theme="0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ED7D31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rgb="FF777777"/>
        <bgColor indexed="64"/>
      </patternFill>
    </fill>
    <fill>
      <patternFill patternType="solid">
        <fgColor theme="0" tint="-4.9989318521683403E-2"/>
        <bgColor indexed="64"/>
      </patternFill>
    </fill>
  </fills>
  <borders count="2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ck">
        <color rgb="FF777777"/>
      </left>
      <right/>
      <top style="thick">
        <color rgb="FF777777"/>
      </top>
      <bottom/>
      <diagonal/>
    </border>
    <border>
      <left/>
      <right/>
      <top style="thick">
        <color rgb="FF777777"/>
      </top>
      <bottom/>
      <diagonal/>
    </border>
    <border>
      <left/>
      <right style="thick">
        <color rgb="FF777777"/>
      </right>
      <top style="thick">
        <color rgb="FF777777"/>
      </top>
      <bottom/>
      <diagonal/>
    </border>
    <border>
      <left style="thick">
        <color rgb="FF777777"/>
      </left>
      <right/>
      <top/>
      <bottom/>
      <diagonal/>
    </border>
    <border>
      <left/>
      <right style="thick">
        <color rgb="FF777777"/>
      </right>
      <top/>
      <bottom/>
      <diagonal/>
    </border>
    <border>
      <left style="thick">
        <color rgb="FF777777"/>
      </left>
      <right/>
      <top/>
      <bottom style="thick">
        <color rgb="FF777777"/>
      </bottom>
      <diagonal/>
    </border>
    <border>
      <left/>
      <right/>
      <top/>
      <bottom style="thick">
        <color rgb="FF777777"/>
      </bottom>
      <diagonal/>
    </border>
    <border>
      <left/>
      <right style="thick">
        <color rgb="FF777777"/>
      </right>
      <top/>
      <bottom style="thick">
        <color rgb="FF777777"/>
      </bottom>
      <diagonal/>
    </border>
    <border>
      <left style="medium">
        <color rgb="FFED7D31"/>
      </left>
      <right style="medium">
        <color rgb="FFED7D31"/>
      </right>
      <top style="medium">
        <color rgb="FFED7D31"/>
      </top>
      <bottom style="medium">
        <color rgb="FFED7D31"/>
      </bottom>
      <diagonal/>
    </border>
    <border>
      <left style="thick">
        <color rgb="FF777777"/>
      </left>
      <right/>
      <top style="thin">
        <color rgb="FF777777"/>
      </top>
      <bottom style="thin">
        <color rgb="FF777777"/>
      </bottom>
      <diagonal/>
    </border>
    <border>
      <left/>
      <right/>
      <top style="thin">
        <color rgb="FF777777"/>
      </top>
      <bottom style="thin">
        <color rgb="FF777777"/>
      </bottom>
      <diagonal/>
    </border>
    <border>
      <left/>
      <right style="thick">
        <color rgb="FF777777"/>
      </right>
      <top style="thin">
        <color rgb="FF777777"/>
      </top>
      <bottom style="thin">
        <color rgb="FF777777"/>
      </bottom>
      <diagonal/>
    </border>
    <border>
      <left style="thick">
        <color rgb="FF777777"/>
      </left>
      <right/>
      <top style="thin">
        <color rgb="FF777777"/>
      </top>
      <bottom style="thick">
        <color rgb="FF777777"/>
      </bottom>
      <diagonal/>
    </border>
    <border>
      <left/>
      <right/>
      <top style="thin">
        <color rgb="FF777777"/>
      </top>
      <bottom style="thick">
        <color rgb="FF777777"/>
      </bottom>
      <diagonal/>
    </border>
    <border>
      <left/>
      <right style="thick">
        <color rgb="FF777777"/>
      </right>
      <top style="thin">
        <color rgb="FF777777"/>
      </top>
      <bottom style="thick">
        <color rgb="FF777777"/>
      </bottom>
      <diagonal/>
    </border>
    <border>
      <left style="thick">
        <color rgb="FF777777"/>
      </left>
      <right/>
      <top/>
      <bottom style="thin">
        <color rgb="FF777777"/>
      </bottom>
      <diagonal/>
    </border>
    <border>
      <left/>
      <right/>
      <top/>
      <bottom style="thin">
        <color rgb="FF777777"/>
      </bottom>
      <diagonal/>
    </border>
    <border>
      <left/>
      <right style="thick">
        <color rgb="FF777777"/>
      </right>
      <top/>
      <bottom style="thin">
        <color rgb="FF777777"/>
      </bottom>
      <diagonal/>
    </border>
    <border>
      <left style="thick">
        <color rgb="FF777777"/>
      </left>
      <right/>
      <top style="thick">
        <color rgb="FF777777"/>
      </top>
      <bottom style="thick">
        <color rgb="FF777777"/>
      </bottom>
      <diagonal/>
    </border>
    <border>
      <left/>
      <right/>
      <top style="thick">
        <color rgb="FF777777"/>
      </top>
      <bottom style="thick">
        <color rgb="FF777777"/>
      </bottom>
      <diagonal/>
    </border>
    <border>
      <left/>
      <right style="thick">
        <color rgb="FF777777"/>
      </right>
      <top style="thick">
        <color rgb="FF777777"/>
      </top>
      <bottom style="thick">
        <color rgb="FF777777"/>
      </bottom>
      <diagonal/>
    </border>
  </borders>
  <cellStyleXfs count="2">
    <xf numFmtId="0" fontId="0" fillId="0" borderId="0"/>
    <xf numFmtId="0" fontId="14" fillId="0" borderId="0" applyNumberFormat="0" applyFill="0" applyBorder="0" applyAlignment="0" applyProtection="0"/>
  </cellStyleXfs>
  <cellXfs count="65">
    <xf numFmtId="0" fontId="0" fillId="0" borderId="0" xfId="0"/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4" fillId="0" borderId="5" xfId="0" applyFont="1" applyBorder="1" applyAlignment="1">
      <alignment vertical="center"/>
    </xf>
    <xf numFmtId="0" fontId="4" fillId="0" borderId="6" xfId="0" applyFont="1" applyBorder="1" applyAlignment="1">
      <alignment vertical="center"/>
    </xf>
    <xf numFmtId="0" fontId="9" fillId="0" borderId="0" xfId="0" applyFont="1" applyAlignment="1">
      <alignment horizontal="center" vertical="center"/>
    </xf>
    <xf numFmtId="0" fontId="0" fillId="0" borderId="0" xfId="0" applyAlignment="1">
      <alignment vertical="center"/>
    </xf>
    <xf numFmtId="164" fontId="0" fillId="0" borderId="0" xfId="0" applyNumberFormat="1" applyAlignment="1">
      <alignment horizontal="right" vertical="center"/>
    </xf>
    <xf numFmtId="0" fontId="10" fillId="0" borderId="10" xfId="0" applyFont="1" applyBorder="1" applyAlignment="1">
      <alignment horizontal="center" vertical="center"/>
    </xf>
    <xf numFmtId="0" fontId="11" fillId="0" borderId="6" xfId="0" applyFont="1" applyBorder="1" applyAlignment="1">
      <alignment vertical="center"/>
    </xf>
    <xf numFmtId="164" fontId="4" fillId="0" borderId="0" xfId="0" applyNumberFormat="1" applyFont="1" applyAlignment="1">
      <alignment horizontal="right" vertical="center"/>
    </xf>
    <xf numFmtId="164" fontId="6" fillId="0" borderId="0" xfId="0" applyNumberFormat="1" applyFont="1" applyAlignment="1">
      <alignment horizontal="right" vertical="center"/>
    </xf>
    <xf numFmtId="164" fontId="7" fillId="0" borderId="0" xfId="0" applyNumberFormat="1" applyFont="1" applyAlignment="1">
      <alignment horizontal="right" vertical="center"/>
    </xf>
    <xf numFmtId="0" fontId="4" fillId="0" borderId="7" xfId="0" applyFont="1" applyBorder="1" applyAlignment="1">
      <alignment vertical="center"/>
    </xf>
    <xf numFmtId="0" fontId="4" fillId="0" borderId="8" xfId="0" applyFont="1" applyBorder="1" applyAlignment="1">
      <alignment vertical="center"/>
    </xf>
    <xf numFmtId="164" fontId="4" fillId="0" borderId="8" xfId="0" applyNumberFormat="1" applyFont="1" applyBorder="1" applyAlignment="1">
      <alignment horizontal="right" vertical="center"/>
    </xf>
    <xf numFmtId="0" fontId="4" fillId="0" borderId="9" xfId="0" applyFont="1" applyBorder="1" applyAlignment="1">
      <alignment vertical="center"/>
    </xf>
    <xf numFmtId="164" fontId="0" fillId="0" borderId="0" xfId="0" applyNumberFormat="1" applyAlignment="1">
      <alignment horizontal="center" vertical="center"/>
    </xf>
    <xf numFmtId="164" fontId="4" fillId="0" borderId="0" xfId="0" applyNumberFormat="1" applyFont="1" applyAlignment="1">
      <alignment horizontal="center" vertical="center"/>
    </xf>
    <xf numFmtId="164" fontId="6" fillId="0" borderId="0" xfId="0" applyNumberFormat="1" applyFont="1" applyAlignment="1">
      <alignment horizontal="center" vertical="center"/>
    </xf>
    <xf numFmtId="164" fontId="7" fillId="0" borderId="0" xfId="0" applyNumberFormat="1" applyFont="1" applyAlignment="1">
      <alignment horizontal="center" vertical="center"/>
    </xf>
    <xf numFmtId="164" fontId="4" fillId="0" borderId="8" xfId="0" applyNumberFormat="1" applyFont="1" applyBorder="1" applyAlignment="1">
      <alignment horizontal="center" vertical="center"/>
    </xf>
    <xf numFmtId="164" fontId="6" fillId="2" borderId="1" xfId="0" applyNumberFormat="1" applyFont="1" applyFill="1" applyBorder="1" applyAlignment="1">
      <alignment vertical="center"/>
    </xf>
    <xf numFmtId="164" fontId="6" fillId="0" borderId="0" xfId="0" applyNumberFormat="1" applyFont="1" applyAlignment="1">
      <alignment vertical="center"/>
    </xf>
    <xf numFmtId="0" fontId="14" fillId="0" borderId="0" xfId="1"/>
    <xf numFmtId="0" fontId="0" fillId="2" borderId="0" xfId="0" applyFill="1" applyAlignment="1">
      <alignment shrinkToFit="1"/>
    </xf>
    <xf numFmtId="0" fontId="13" fillId="4" borderId="0" xfId="0" applyFont="1" applyFill="1"/>
    <xf numFmtId="165" fontId="15" fillId="0" borderId="0" xfId="0" applyNumberFormat="1" applyFont="1"/>
    <xf numFmtId="0" fontId="3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165" fontId="3" fillId="0" borderId="12" xfId="0" applyNumberFormat="1" applyFont="1" applyBorder="1" applyAlignment="1">
      <alignment vertical="center"/>
    </xf>
    <xf numFmtId="165" fontId="3" fillId="0" borderId="12" xfId="0" applyNumberFormat="1" applyFont="1" applyBorder="1" applyAlignment="1">
      <alignment horizontal="center" vertical="center"/>
    </xf>
    <xf numFmtId="165" fontId="3" fillId="0" borderId="12" xfId="0" applyNumberFormat="1" applyFont="1" applyBorder="1" applyAlignment="1">
      <alignment horizontal="right" vertical="center"/>
    </xf>
    <xf numFmtId="165" fontId="3" fillId="0" borderId="13" xfId="0" applyNumberFormat="1" applyFont="1" applyBorder="1" applyAlignment="1">
      <alignment horizontal="right" vertical="center"/>
    </xf>
    <xf numFmtId="165" fontId="12" fillId="0" borderId="12" xfId="0" applyNumberFormat="1" applyFont="1" applyBorder="1" applyAlignment="1">
      <alignment vertical="center"/>
    </xf>
    <xf numFmtId="165" fontId="12" fillId="0" borderId="12" xfId="0" applyNumberFormat="1" applyFont="1" applyBorder="1" applyAlignment="1">
      <alignment horizontal="center" vertical="center"/>
    </xf>
    <xf numFmtId="0" fontId="3" fillId="0" borderId="14" xfId="0" applyFont="1" applyBorder="1" applyAlignment="1">
      <alignment horizontal="center" vertical="center"/>
    </xf>
    <xf numFmtId="165" fontId="3" fillId="0" borderId="15" xfId="0" applyNumberFormat="1" applyFont="1" applyBorder="1" applyAlignment="1">
      <alignment vertical="center"/>
    </xf>
    <xf numFmtId="165" fontId="3" fillId="0" borderId="15" xfId="0" applyNumberFormat="1" applyFont="1" applyBorder="1" applyAlignment="1">
      <alignment horizontal="left" vertical="center"/>
    </xf>
    <xf numFmtId="165" fontId="3" fillId="0" borderId="15" xfId="0" applyNumberFormat="1" applyFont="1" applyBorder="1" applyAlignment="1">
      <alignment horizontal="right" vertical="center"/>
    </xf>
    <xf numFmtId="165" fontId="3" fillId="0" borderId="16" xfId="0" applyNumberFormat="1" applyFont="1" applyBorder="1" applyAlignment="1">
      <alignment horizontal="right" vertical="center"/>
    </xf>
    <xf numFmtId="0" fontId="3" fillId="0" borderId="17" xfId="0" applyFont="1" applyBorder="1" applyAlignment="1">
      <alignment horizontal="center" vertical="center"/>
    </xf>
    <xf numFmtId="165" fontId="3" fillId="0" borderId="18" xfId="0" applyNumberFormat="1" applyFont="1" applyBorder="1" applyAlignment="1">
      <alignment vertical="center"/>
    </xf>
    <xf numFmtId="165" fontId="3" fillId="0" borderId="18" xfId="0" applyNumberFormat="1" applyFont="1" applyBorder="1" applyAlignment="1">
      <alignment horizontal="center" vertical="center"/>
    </xf>
    <xf numFmtId="165" fontId="3" fillId="0" borderId="18" xfId="0" applyNumberFormat="1" applyFont="1" applyBorder="1" applyAlignment="1">
      <alignment horizontal="right" vertical="center"/>
    </xf>
    <xf numFmtId="165" fontId="3" fillId="0" borderId="19" xfId="0" applyNumberFormat="1" applyFont="1" applyBorder="1" applyAlignment="1">
      <alignment horizontal="right" vertical="center"/>
    </xf>
    <xf numFmtId="0" fontId="16" fillId="5" borderId="20" xfId="0" applyFont="1" applyFill="1" applyBorder="1" applyAlignment="1">
      <alignment horizontal="center" vertical="center"/>
    </xf>
    <xf numFmtId="165" fontId="17" fillId="3" borderId="21" xfId="0" applyNumberFormat="1" applyFont="1" applyFill="1" applyBorder="1" applyAlignment="1">
      <alignment horizontal="center" vertical="center"/>
    </xf>
    <xf numFmtId="165" fontId="16" fillId="5" borderId="21" xfId="0" applyNumberFormat="1" applyFont="1" applyFill="1" applyBorder="1" applyAlignment="1">
      <alignment horizontal="center" vertical="center"/>
    </xf>
    <xf numFmtId="165" fontId="16" fillId="5" borderId="22" xfId="0" applyNumberFormat="1" applyFont="1" applyFill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165" fontId="17" fillId="3" borderId="21" xfId="0" applyNumberFormat="1" applyFont="1" applyFill="1" applyBorder="1" applyAlignment="1">
      <alignment horizontal="center" vertical="center"/>
    </xf>
    <xf numFmtId="0" fontId="3" fillId="6" borderId="11" xfId="0" applyFont="1" applyFill="1" applyBorder="1" applyAlignment="1">
      <alignment horizontal="center" vertical="center"/>
    </xf>
    <xf numFmtId="165" fontId="3" fillId="6" borderId="12" xfId="0" applyNumberFormat="1" applyFont="1" applyFill="1" applyBorder="1" applyAlignment="1">
      <alignment vertical="center"/>
    </xf>
    <xf numFmtId="165" fontId="3" fillId="6" borderId="12" xfId="0" applyNumberFormat="1" applyFont="1" applyFill="1" applyBorder="1" applyAlignment="1">
      <alignment horizontal="center" vertical="center"/>
    </xf>
    <xf numFmtId="165" fontId="3" fillId="6" borderId="12" xfId="0" applyNumberFormat="1" applyFont="1" applyFill="1" applyBorder="1" applyAlignment="1">
      <alignment horizontal="right" vertical="center"/>
    </xf>
    <xf numFmtId="165" fontId="3" fillId="6" borderId="13" xfId="0" applyNumberFormat="1" applyFont="1" applyFill="1" applyBorder="1" applyAlignment="1">
      <alignment horizontal="right" vertical="center"/>
    </xf>
    <xf numFmtId="165" fontId="12" fillId="6" borderId="12" xfId="0" applyNumberFormat="1" applyFont="1" applyFill="1" applyBorder="1" applyAlignment="1">
      <alignment vertical="center"/>
    </xf>
    <xf numFmtId="165" fontId="12" fillId="6" borderId="12" xfId="0" applyNumberFormat="1" applyFont="1" applyFill="1" applyBorder="1" applyAlignment="1">
      <alignment horizontal="center" vertic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colors>
    <mruColors>
      <color rgb="FFED7D31"/>
      <color rgb="FF77777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hyperlink" Target="https://portal.seg-social.gob.es/wps/portal/importass/importass/tramites/simuladorRETAPublic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D793D0-03EF-4304-8026-37804EA7A407}">
  <dimension ref="B1:F13"/>
  <sheetViews>
    <sheetView showGridLines="0" topLeftCell="B1" zoomScale="115" zoomScaleNormal="115" workbookViewId="0">
      <selection activeCell="E3" sqref="E3"/>
    </sheetView>
  </sheetViews>
  <sheetFormatPr defaultColWidth="9.109375" defaultRowHeight="14.4" x14ac:dyDescent="0.3"/>
  <cols>
    <col min="1" max="2" width="9.109375" style="6"/>
    <col min="3" max="3" width="31.44140625" style="6" customWidth="1"/>
    <col min="4" max="4" width="18.6640625" style="17" customWidth="1"/>
    <col min="5" max="5" width="18.6640625" style="7" customWidth="1"/>
    <col min="6" max="6" width="3.33203125" style="6" customWidth="1"/>
    <col min="7" max="16384" width="9.109375" style="6"/>
  </cols>
  <sheetData>
    <row r="1" spans="2:6" ht="15" thickBot="1" x14ac:dyDescent="0.35"/>
    <row r="2" spans="2:6" ht="45" thickTop="1" thickBot="1" x14ac:dyDescent="0.35">
      <c r="B2" s="52" t="s">
        <v>2</v>
      </c>
      <c r="C2" s="53"/>
      <c r="D2" s="53"/>
      <c r="E2" s="53"/>
      <c r="F2" s="54"/>
    </row>
    <row r="3" spans="2:6" ht="30" customHeight="1" thickBot="1" x14ac:dyDescent="0.35">
      <c r="B3" s="55" t="s">
        <v>11</v>
      </c>
      <c r="C3" s="56"/>
      <c r="D3" s="56"/>
      <c r="E3" s="8">
        <v>2026</v>
      </c>
      <c r="F3" s="9"/>
    </row>
    <row r="4" spans="2:6" s="1" customFormat="1" ht="30" customHeight="1" thickBot="1" x14ac:dyDescent="0.35">
      <c r="B4" s="3"/>
      <c r="D4" s="18"/>
      <c r="E4" s="10"/>
      <c r="F4" s="4"/>
    </row>
    <row r="5" spans="2:6" s="1" customFormat="1" ht="30" customHeight="1" thickBot="1" x14ac:dyDescent="0.35">
      <c r="B5" s="3"/>
      <c r="C5" s="2" t="s">
        <v>0</v>
      </c>
      <c r="D5" s="22">
        <v>2510</v>
      </c>
      <c r="E5" s="11"/>
      <c r="F5" s="4"/>
    </row>
    <row r="6" spans="2:6" s="1" customFormat="1" ht="10.199999999999999" customHeight="1" thickBot="1" x14ac:dyDescent="0.35">
      <c r="B6" s="3"/>
      <c r="C6" s="2"/>
      <c r="D6" s="23"/>
      <c r="E6" s="11"/>
      <c r="F6" s="4"/>
    </row>
    <row r="7" spans="2:6" s="1" customFormat="1" ht="30" customHeight="1" thickBot="1" x14ac:dyDescent="0.35">
      <c r="B7" s="3"/>
      <c r="C7" s="2" t="s">
        <v>1</v>
      </c>
      <c r="D7" s="22">
        <v>103</v>
      </c>
      <c r="E7" s="11"/>
      <c r="F7" s="4"/>
    </row>
    <row r="8" spans="2:6" s="1" customFormat="1" ht="10.199999999999999" customHeight="1" x14ac:dyDescent="0.3">
      <c r="B8" s="3"/>
      <c r="C8" s="2"/>
      <c r="D8" s="19"/>
      <c r="E8" s="11"/>
      <c r="F8" s="4"/>
    </row>
    <row r="9" spans="2:6" s="1" customFormat="1" ht="30" customHeight="1" x14ac:dyDescent="0.3">
      <c r="B9" s="3"/>
      <c r="C9" s="2" t="s">
        <v>10</v>
      </c>
      <c r="D9" s="5">
        <f ca="1">IFERROR(INDEX(INDIRECT("'"&amp;_YEAR&amp;"'!b:b"),MATCH("X",INDIRECT("'"&amp;_YEAR&amp;"'!j:j"),0)),
           MAX(INDIRECT("'"&amp;_YEAR&amp;"'!b:b")))</f>
        <v>10</v>
      </c>
      <c r="E9" s="5"/>
      <c r="F9" s="4"/>
    </row>
    <row r="10" spans="2:6" s="1" customFormat="1" ht="10.199999999999999" customHeight="1" x14ac:dyDescent="0.3">
      <c r="B10" s="3"/>
      <c r="C10" s="2"/>
      <c r="D10" s="19"/>
      <c r="E10" s="11"/>
      <c r="F10" s="4"/>
    </row>
    <row r="11" spans="2:6" s="1" customFormat="1" ht="30" customHeight="1" x14ac:dyDescent="0.3">
      <c r="B11" s="3"/>
      <c r="C11" s="2" t="s">
        <v>9</v>
      </c>
      <c r="D11" s="20">
        <f ca="1">IFERROR(INDEX(INDIRECT("'"&amp;_YEAR&amp;"'!g:g"),MATCH($D$9,INDIRECT("'"&amp;_YEAR&amp;"'!b:b"),0)),
         "")</f>
        <v>427.21</v>
      </c>
      <c r="E11" s="12"/>
      <c r="F11" s="4"/>
    </row>
    <row r="12" spans="2:6" s="1" customFormat="1" ht="15" thickBot="1" x14ac:dyDescent="0.35">
      <c r="B12" s="13"/>
      <c r="C12" s="14"/>
      <c r="D12" s="21"/>
      <c r="E12" s="15"/>
      <c r="F12" s="16"/>
    </row>
    <row r="13" spans="2:6" ht="15" thickTop="1" x14ac:dyDescent="0.3"/>
  </sheetData>
  <mergeCells count="2">
    <mergeCell ref="B2:F2"/>
    <mergeCell ref="B3:D3"/>
  </mergeCells>
  <dataValidations count="1">
    <dataValidation type="list" allowBlank="1" showInputMessage="1" showErrorMessage="1" sqref="E3" xr:uid="{FFA980C4-0DC7-45DF-AA2A-4F3A4090B89F}">
      <formula1>"2023,2024,2025,2026"</formula1>
    </dataValidation>
  </dataValidation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1972C5-3333-4104-96A0-B8A6BB34EE12}">
  <dimension ref="B1:J18"/>
  <sheetViews>
    <sheetView showGridLines="0" tabSelected="1" zoomScale="85" zoomScaleNormal="85" workbookViewId="0">
      <selection activeCell="B2" sqref="B2:I17"/>
    </sheetView>
  </sheetViews>
  <sheetFormatPr defaultColWidth="8.88671875" defaultRowHeight="18" x14ac:dyDescent="0.3"/>
  <cols>
    <col min="1" max="1" width="8.88671875" style="28"/>
    <col min="2" max="2" width="4" style="28" bestFit="1" customWidth="1"/>
    <col min="3" max="3" width="11.77734375" style="28" customWidth="1"/>
    <col min="4" max="4" width="3.77734375" style="29" bestFit="1" customWidth="1"/>
    <col min="5" max="5" width="11.77734375" style="28" customWidth="1"/>
    <col min="6" max="9" width="14.33203125" style="28" customWidth="1"/>
    <col min="10" max="10" width="3.6640625" style="30" customWidth="1"/>
    <col min="11" max="16384" width="8.88671875" style="28"/>
  </cols>
  <sheetData>
    <row r="1" spans="2:10" ht="18.600000000000001" thickBot="1" x14ac:dyDescent="0.35"/>
    <row r="2" spans="2:10" ht="19.2" thickTop="1" thickBot="1" x14ac:dyDescent="0.35">
      <c r="B2" s="48" t="s">
        <v>3</v>
      </c>
      <c r="C2" s="57" t="s">
        <v>16</v>
      </c>
      <c r="D2" s="57"/>
      <c r="E2" s="57"/>
      <c r="F2" s="50" t="s">
        <v>4</v>
      </c>
      <c r="G2" s="50" t="s">
        <v>5</v>
      </c>
      <c r="H2" s="50" t="s">
        <v>6</v>
      </c>
      <c r="I2" s="51" t="s">
        <v>7</v>
      </c>
    </row>
    <row r="3" spans="2:10" ht="18.600000000000001" thickTop="1" x14ac:dyDescent="0.3">
      <c r="B3" s="43">
        <v>1</v>
      </c>
      <c r="C3" s="44">
        <v>0</v>
      </c>
      <c r="D3" s="45" t="s">
        <v>14</v>
      </c>
      <c r="E3" s="44">
        <v>670</v>
      </c>
      <c r="F3" s="46">
        <v>653.59</v>
      </c>
      <c r="G3" s="46">
        <v>205.88</v>
      </c>
      <c r="H3" s="46">
        <v>718.94</v>
      </c>
      <c r="I3" s="47">
        <v>226.47</v>
      </c>
      <c r="J3" s="30" t="str">
        <f>IF(AND(SUM(Cuota!$D$5-(Cuota!$D$7*0.07))&gt;C3,SUM(Cuota!$D$5-(Cuota!$D$7*0.07))&lt;=E3),"X","")</f>
        <v/>
      </c>
    </row>
    <row r="4" spans="2:10" x14ac:dyDescent="0.3">
      <c r="B4" s="58">
        <v>2</v>
      </c>
      <c r="C4" s="59">
        <v>670.01</v>
      </c>
      <c r="D4" s="60" t="s">
        <v>14</v>
      </c>
      <c r="E4" s="59">
        <v>900</v>
      </c>
      <c r="F4" s="61">
        <v>718.95</v>
      </c>
      <c r="G4" s="61">
        <v>226.47</v>
      </c>
      <c r="H4" s="61">
        <v>900</v>
      </c>
      <c r="I4" s="62">
        <v>283.5</v>
      </c>
      <c r="J4" s="30" t="str">
        <f>IF(AND(SUM(Cuota!$D$5-(Cuota!$D$7*0.07))&gt;C4,SUM(Cuota!$D$5-(Cuota!$D$7*0.07))&lt;=E4),"X","")</f>
        <v/>
      </c>
    </row>
    <row r="5" spans="2:10" x14ac:dyDescent="0.3">
      <c r="B5" s="31">
        <v>3</v>
      </c>
      <c r="C5" s="36">
        <v>900.01</v>
      </c>
      <c r="D5" s="37" t="s">
        <v>14</v>
      </c>
      <c r="E5" s="36">
        <v>1166.7</v>
      </c>
      <c r="F5" s="34">
        <v>849.67</v>
      </c>
      <c r="G5" s="34">
        <v>267.64999999999998</v>
      </c>
      <c r="H5" s="34">
        <v>1166.7</v>
      </c>
      <c r="I5" s="35">
        <v>367.51</v>
      </c>
      <c r="J5" s="30" t="str">
        <f>IF(AND(SUM(Cuota!$D$5-(Cuota!$D$7*0.07))&gt;C5,SUM(Cuota!$D$5-(Cuota!$D$7*0.07))&lt;=E5),"X","")</f>
        <v/>
      </c>
    </row>
    <row r="6" spans="2:10" x14ac:dyDescent="0.3">
      <c r="B6" s="58">
        <v>4</v>
      </c>
      <c r="C6" s="63">
        <v>1166.71</v>
      </c>
      <c r="D6" s="64" t="s">
        <v>14</v>
      </c>
      <c r="E6" s="63">
        <v>1300</v>
      </c>
      <c r="F6" s="61">
        <v>950.98</v>
      </c>
      <c r="G6" s="61">
        <v>299.56</v>
      </c>
      <c r="H6" s="61">
        <v>1300</v>
      </c>
      <c r="I6" s="62">
        <v>409.5</v>
      </c>
      <c r="J6" s="30" t="str">
        <f>IF(AND(SUM(Cuota!$D$5-(Cuota!$D$7*0.07))&gt;C6,SUM(Cuota!$D$5-(Cuota!$D$7*0.07))&lt;=E6),"X","")</f>
        <v/>
      </c>
    </row>
    <row r="7" spans="2:10" x14ac:dyDescent="0.3">
      <c r="B7" s="31">
        <v>5</v>
      </c>
      <c r="C7" s="32">
        <v>1300.01</v>
      </c>
      <c r="D7" s="33" t="s">
        <v>14</v>
      </c>
      <c r="E7" s="32">
        <v>1500</v>
      </c>
      <c r="F7" s="34">
        <v>960.78</v>
      </c>
      <c r="G7" s="34">
        <v>302.64999999999998</v>
      </c>
      <c r="H7" s="34">
        <v>1500</v>
      </c>
      <c r="I7" s="35">
        <v>472.5</v>
      </c>
      <c r="J7" s="30" t="str">
        <f>IF(AND(SUM(Cuota!$D$5-(Cuota!$D$7*0.07))&gt;C7,SUM(Cuota!$D$5-(Cuota!$D$7*0.07))&lt;=E7),"X","")</f>
        <v/>
      </c>
    </row>
    <row r="8" spans="2:10" x14ac:dyDescent="0.3">
      <c r="B8" s="58">
        <v>6</v>
      </c>
      <c r="C8" s="59">
        <v>1500.01</v>
      </c>
      <c r="D8" s="60" t="s">
        <v>14</v>
      </c>
      <c r="E8" s="59">
        <v>1700</v>
      </c>
      <c r="F8" s="61">
        <v>960.78</v>
      </c>
      <c r="G8" s="61">
        <v>302.64999999999998</v>
      </c>
      <c r="H8" s="61">
        <v>1700</v>
      </c>
      <c r="I8" s="62">
        <v>535.5</v>
      </c>
      <c r="J8" s="30" t="str">
        <f>IF(AND(SUM(Cuota!$D$5-(Cuota!$D$7*0.07))&gt;C8,SUM(Cuota!$D$5-(Cuota!$D$7*0.07))&lt;=E8),"X","")</f>
        <v/>
      </c>
    </row>
    <row r="9" spans="2:10" x14ac:dyDescent="0.3">
      <c r="B9" s="31">
        <v>7</v>
      </c>
      <c r="C9" s="32">
        <v>1700.01</v>
      </c>
      <c r="D9" s="33" t="s">
        <v>14</v>
      </c>
      <c r="E9" s="32">
        <v>1850</v>
      </c>
      <c r="F9" s="34">
        <v>1143.79</v>
      </c>
      <c r="G9" s="34">
        <v>360.29</v>
      </c>
      <c r="H9" s="34">
        <v>1850</v>
      </c>
      <c r="I9" s="35">
        <v>582.75</v>
      </c>
      <c r="J9" s="30" t="str">
        <f>IF(AND(SUM(Cuota!$D$5-(Cuota!$D$7*0.07))&gt;C9,SUM(Cuota!$D$5-(Cuota!$D$7*0.07))&lt;=E9),"X","")</f>
        <v/>
      </c>
    </row>
    <row r="10" spans="2:10" x14ac:dyDescent="0.3">
      <c r="B10" s="58">
        <v>8</v>
      </c>
      <c r="C10" s="59">
        <v>1850.01</v>
      </c>
      <c r="D10" s="60" t="s">
        <v>14</v>
      </c>
      <c r="E10" s="59">
        <v>2030</v>
      </c>
      <c r="F10" s="61">
        <v>1209.1500000000001</v>
      </c>
      <c r="G10" s="61">
        <v>380.88</v>
      </c>
      <c r="H10" s="61">
        <v>2030</v>
      </c>
      <c r="I10" s="62">
        <v>639.45000000000005</v>
      </c>
      <c r="J10" s="30" t="str">
        <f>IF(AND(SUM(Cuota!$D$5-(Cuota!$D$7*0.07))&gt;C10,SUM(Cuota!$D$5-(Cuota!$D$7*0.07))&lt;=E10),"X","")</f>
        <v/>
      </c>
    </row>
    <row r="11" spans="2:10" x14ac:dyDescent="0.3">
      <c r="B11" s="31">
        <v>9</v>
      </c>
      <c r="C11" s="32">
        <v>2030.01</v>
      </c>
      <c r="D11" s="33" t="s">
        <v>14</v>
      </c>
      <c r="E11" s="32">
        <v>2330</v>
      </c>
      <c r="F11" s="34">
        <v>1274.51</v>
      </c>
      <c r="G11" s="34">
        <v>401.47</v>
      </c>
      <c r="H11" s="34">
        <v>2330</v>
      </c>
      <c r="I11" s="35">
        <v>733.95</v>
      </c>
      <c r="J11" s="30" t="str">
        <f>IF(AND(SUM(Cuota!$D$5-(Cuota!$D$7*0.07))&gt;C11,SUM(Cuota!$D$5-(Cuota!$D$7*0.07))&lt;=E11),"X","")</f>
        <v/>
      </c>
    </row>
    <row r="12" spans="2:10" x14ac:dyDescent="0.3">
      <c r="B12" s="58">
        <v>10</v>
      </c>
      <c r="C12" s="59">
        <v>2330.0100000000002</v>
      </c>
      <c r="D12" s="60" t="s">
        <v>14</v>
      </c>
      <c r="E12" s="59">
        <v>2760</v>
      </c>
      <c r="F12" s="61">
        <v>1356.21</v>
      </c>
      <c r="G12" s="61">
        <v>427.21</v>
      </c>
      <c r="H12" s="61">
        <v>2760</v>
      </c>
      <c r="I12" s="62">
        <v>869.4</v>
      </c>
      <c r="J12" s="30" t="str">
        <f>IF(AND(SUM(Cuota!$D$5-(Cuota!$D$7*0.07))&gt;C12,SUM(Cuota!$D$5-(Cuota!$D$7*0.07))&lt;=E12),"X","")</f>
        <v>X</v>
      </c>
    </row>
    <row r="13" spans="2:10" x14ac:dyDescent="0.3">
      <c r="B13" s="31">
        <v>11</v>
      </c>
      <c r="C13" s="32">
        <v>2760.01</v>
      </c>
      <c r="D13" s="33" t="s">
        <v>14</v>
      </c>
      <c r="E13" s="32">
        <v>3190</v>
      </c>
      <c r="F13" s="34">
        <v>1437.91</v>
      </c>
      <c r="G13" s="34">
        <v>452.94</v>
      </c>
      <c r="H13" s="34">
        <v>3190</v>
      </c>
      <c r="I13" s="35">
        <v>1004.85</v>
      </c>
      <c r="J13" s="30" t="str">
        <f>IF(AND(SUM(Cuota!$D$5-(Cuota!$D$7*0.07))&gt;C13,SUM(Cuota!$D$5-(Cuota!$D$7*0.07))&lt;=E13),"X","")</f>
        <v/>
      </c>
    </row>
    <row r="14" spans="2:10" x14ac:dyDescent="0.3">
      <c r="B14" s="58">
        <v>12</v>
      </c>
      <c r="C14" s="59">
        <v>3190.01</v>
      </c>
      <c r="D14" s="60" t="s">
        <v>14</v>
      </c>
      <c r="E14" s="59">
        <v>3620</v>
      </c>
      <c r="F14" s="61">
        <v>1519.61</v>
      </c>
      <c r="G14" s="61">
        <v>478.68</v>
      </c>
      <c r="H14" s="61">
        <v>3620</v>
      </c>
      <c r="I14" s="62">
        <v>1140.3</v>
      </c>
      <c r="J14" s="30" t="str">
        <f>IF(AND(SUM(Cuota!$D$5-(Cuota!$D$7*0.07))&gt;C14,SUM(Cuota!$D$5-(Cuota!$D$7*0.07))&lt;=E14),"X","")</f>
        <v/>
      </c>
    </row>
    <row r="15" spans="2:10" x14ac:dyDescent="0.3">
      <c r="B15" s="31">
        <v>13</v>
      </c>
      <c r="C15" s="32">
        <v>3620.01</v>
      </c>
      <c r="D15" s="33" t="s">
        <v>14</v>
      </c>
      <c r="E15" s="32">
        <v>4050</v>
      </c>
      <c r="F15" s="34">
        <v>1601.31</v>
      </c>
      <c r="G15" s="34">
        <v>504.41</v>
      </c>
      <c r="H15" s="34">
        <v>4050</v>
      </c>
      <c r="I15" s="35">
        <v>1275.75</v>
      </c>
      <c r="J15" s="30" t="str">
        <f>IF(AND(SUM(Cuota!$D$5-(Cuota!$D$7*0.07))&gt;C15,SUM(Cuota!$D$5-(Cuota!$D$7*0.07))&lt;=E15),"X","")</f>
        <v/>
      </c>
    </row>
    <row r="16" spans="2:10" x14ac:dyDescent="0.3">
      <c r="B16" s="58">
        <v>14</v>
      </c>
      <c r="C16" s="59">
        <v>4050.01</v>
      </c>
      <c r="D16" s="60" t="s">
        <v>14</v>
      </c>
      <c r="E16" s="59">
        <v>6000</v>
      </c>
      <c r="F16" s="61">
        <v>1732.03</v>
      </c>
      <c r="G16" s="61">
        <v>545.59</v>
      </c>
      <c r="H16" s="61">
        <v>4909.5</v>
      </c>
      <c r="I16" s="62">
        <v>1606.88</v>
      </c>
      <c r="J16" s="30" t="str">
        <f>IF(AND(SUM(Cuota!$D$5-(Cuota!$D$7*0.07))&gt;C16,SUM(Cuota!$D$5-(Cuota!$D$7*0.07))&lt;=E16),"X","")</f>
        <v/>
      </c>
    </row>
    <row r="17" spans="2:10" ht="18.600000000000001" thickBot="1" x14ac:dyDescent="0.35">
      <c r="B17" s="38">
        <v>15</v>
      </c>
      <c r="C17" s="39">
        <v>6000.01</v>
      </c>
      <c r="D17" s="40" t="s">
        <v>15</v>
      </c>
      <c r="E17" s="39"/>
      <c r="F17" s="41">
        <v>1928.1</v>
      </c>
      <c r="G17" s="41">
        <v>607.35</v>
      </c>
      <c r="H17" s="41">
        <v>4909.5</v>
      </c>
      <c r="I17" s="42">
        <v>1606.88</v>
      </c>
      <c r="J17" s="30" t="str">
        <f>IF(AND(SUM(Cuota!$D$5-(Cuota!$D$7*0.07))&gt;C17,SUM(Cuota!$D$5-(Cuota!$D$7*0.07))&lt;=E17),"X","")</f>
        <v/>
      </c>
    </row>
    <row r="18" spans="2:10" ht="18.600000000000001" thickTop="1" x14ac:dyDescent="0.3"/>
  </sheetData>
  <mergeCells count="1">
    <mergeCell ref="C2:E2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8FF7FB-6D1A-4FBF-873C-DC850BB9E6F2}">
  <dimension ref="B1:J18"/>
  <sheetViews>
    <sheetView showGridLines="0" zoomScale="85" zoomScaleNormal="85" workbookViewId="0">
      <selection activeCell="J3" sqref="J3:J17"/>
    </sheetView>
  </sheetViews>
  <sheetFormatPr defaultColWidth="8.88671875" defaultRowHeight="18" x14ac:dyDescent="0.3"/>
  <cols>
    <col min="1" max="1" width="8.88671875" style="28"/>
    <col min="2" max="2" width="4" style="28" bestFit="1" customWidth="1"/>
    <col min="3" max="3" width="11.77734375" style="28" customWidth="1"/>
    <col min="4" max="4" width="3.77734375" style="29" bestFit="1" customWidth="1"/>
    <col min="5" max="5" width="11.77734375" style="28" customWidth="1"/>
    <col min="6" max="9" width="14.33203125" style="28" customWidth="1"/>
    <col min="10" max="10" width="3.6640625" style="30" customWidth="1"/>
    <col min="11" max="16384" width="8.88671875" style="28"/>
  </cols>
  <sheetData>
    <row r="1" spans="2:10" ht="18.600000000000001" thickBot="1" x14ac:dyDescent="0.35"/>
    <row r="2" spans="2:10" ht="19.2" thickTop="1" thickBot="1" x14ac:dyDescent="0.35">
      <c r="B2" s="48" t="s">
        <v>3</v>
      </c>
      <c r="C2" s="49"/>
      <c r="D2" s="49" t="s">
        <v>13</v>
      </c>
      <c r="E2" s="49"/>
      <c r="F2" s="50" t="s">
        <v>4</v>
      </c>
      <c r="G2" s="50" t="s">
        <v>5</v>
      </c>
      <c r="H2" s="50" t="s">
        <v>6</v>
      </c>
      <c r="I2" s="51" t="s">
        <v>7</v>
      </c>
    </row>
    <row r="3" spans="2:10" ht="18.600000000000001" thickTop="1" x14ac:dyDescent="0.3">
      <c r="B3" s="43">
        <v>1</v>
      </c>
      <c r="C3" s="44">
        <v>0</v>
      </c>
      <c r="D3" s="45" t="s">
        <v>14</v>
      </c>
      <c r="E3" s="44">
        <v>670</v>
      </c>
      <c r="F3" s="46">
        <v>653.59</v>
      </c>
      <c r="G3" s="46">
        <v>200</v>
      </c>
      <c r="H3" s="46">
        <v>718.94</v>
      </c>
      <c r="I3" s="47">
        <v>219.9968069395843</v>
      </c>
      <c r="J3" s="30" t="str">
        <f>IF(AND(SUM(Cuota!$D$5-(Cuota!$D$7*0.07))&gt;C3,SUM(Cuota!$D$5-(Cuota!$D$7*0.07))&lt;=E3),"X","")</f>
        <v/>
      </c>
    </row>
    <row r="4" spans="2:10" x14ac:dyDescent="0.3">
      <c r="B4" s="31">
        <v>2</v>
      </c>
      <c r="C4" s="32">
        <v>670.01</v>
      </c>
      <c r="D4" s="33" t="s">
        <v>14</v>
      </c>
      <c r="E4" s="32">
        <v>900</v>
      </c>
      <c r="F4" s="34">
        <v>718.95</v>
      </c>
      <c r="G4" s="34">
        <v>220</v>
      </c>
      <c r="H4" s="34">
        <v>900</v>
      </c>
      <c r="I4" s="35">
        <v>275.40146082513962</v>
      </c>
      <c r="J4" s="30" t="str">
        <f>IF(AND(SUM(Cuota!$D$5-(Cuota!$D$7*0.07))&gt;C4,SUM(Cuota!$D$5-(Cuota!$D$7*0.07))&lt;=E4),"X","")</f>
        <v/>
      </c>
    </row>
    <row r="5" spans="2:10" x14ac:dyDescent="0.3">
      <c r="B5" s="31">
        <v>3</v>
      </c>
      <c r="C5" s="36">
        <v>900.01</v>
      </c>
      <c r="D5" s="37" t="s">
        <v>14</v>
      </c>
      <c r="E5" s="36">
        <v>1166.7</v>
      </c>
      <c r="F5" s="34">
        <v>849.67</v>
      </c>
      <c r="G5" s="34">
        <v>260</v>
      </c>
      <c r="H5" s="34">
        <v>1166.7</v>
      </c>
      <c r="I5" s="35">
        <v>357.01209371632262</v>
      </c>
      <c r="J5" s="30" t="str">
        <f>IF(AND(SUM(Cuota!$D$5-(Cuota!$D$7*0.07))&gt;C5,SUM(Cuota!$D$5-(Cuota!$D$7*0.07))&lt;=E5),"X","")</f>
        <v/>
      </c>
    </row>
    <row r="6" spans="2:10" x14ac:dyDescent="0.3">
      <c r="B6" s="31">
        <v>4</v>
      </c>
      <c r="C6" s="36">
        <v>1166.71</v>
      </c>
      <c r="D6" s="37" t="s">
        <v>14</v>
      </c>
      <c r="E6" s="36">
        <v>1300</v>
      </c>
      <c r="F6" s="34">
        <v>950.98</v>
      </c>
      <c r="G6" s="34">
        <v>291</v>
      </c>
      <c r="H6" s="34">
        <v>1300</v>
      </c>
      <c r="I6" s="35">
        <v>397.80211008075719</v>
      </c>
      <c r="J6" s="30" t="str">
        <f>IF(AND(SUM(Cuota!$D$5-(Cuota!$D$7*0.07))&gt;C6,SUM(Cuota!$D$5-(Cuota!$D$7*0.07))&lt;=E6),"X","")</f>
        <v/>
      </c>
    </row>
    <row r="7" spans="2:10" x14ac:dyDescent="0.3">
      <c r="B7" s="31">
        <v>5</v>
      </c>
      <c r="C7" s="32">
        <v>1300.01</v>
      </c>
      <c r="D7" s="33" t="s">
        <v>14</v>
      </c>
      <c r="E7" s="32">
        <v>1500</v>
      </c>
      <c r="F7" s="34">
        <v>960.78</v>
      </c>
      <c r="G7" s="34">
        <v>294</v>
      </c>
      <c r="H7" s="34">
        <v>1500</v>
      </c>
      <c r="I7" s="35">
        <v>459.002434708566</v>
      </c>
      <c r="J7" s="30" t="str">
        <f>IF(AND(SUM(Cuota!$D$5-(Cuota!$D$7*0.07))&gt;C7,SUM(Cuota!$D$5-(Cuota!$D$7*0.07))&lt;=E7),"X","")</f>
        <v/>
      </c>
    </row>
    <row r="8" spans="2:10" x14ac:dyDescent="0.3">
      <c r="B8" s="31">
        <v>6</v>
      </c>
      <c r="C8" s="32">
        <v>1500.01</v>
      </c>
      <c r="D8" s="33" t="s">
        <v>14</v>
      </c>
      <c r="E8" s="32">
        <v>1700</v>
      </c>
      <c r="F8" s="34">
        <v>960.78</v>
      </c>
      <c r="G8" s="34">
        <v>294</v>
      </c>
      <c r="H8" s="34">
        <v>1700</v>
      </c>
      <c r="I8" s="35">
        <v>520.20275933637481</v>
      </c>
      <c r="J8" s="30" t="str">
        <f>IF(AND(SUM(Cuota!$D$5-(Cuota!$D$7*0.07))&gt;C8,SUM(Cuota!$D$5-(Cuota!$D$7*0.07))&lt;=E8),"X","")</f>
        <v/>
      </c>
    </row>
    <row r="9" spans="2:10" x14ac:dyDescent="0.3">
      <c r="B9" s="31">
        <v>7</v>
      </c>
      <c r="C9" s="32">
        <v>1700.01</v>
      </c>
      <c r="D9" s="33" t="s">
        <v>14</v>
      </c>
      <c r="E9" s="32">
        <v>1850</v>
      </c>
      <c r="F9" s="34">
        <v>1143.79</v>
      </c>
      <c r="G9" s="34">
        <v>350</v>
      </c>
      <c r="H9" s="34">
        <v>1850</v>
      </c>
      <c r="I9" s="35">
        <v>566.10300280723141</v>
      </c>
      <c r="J9" s="30" t="str">
        <f>IF(AND(SUM(Cuota!$D$5-(Cuota!$D$7*0.07))&gt;C9,SUM(Cuota!$D$5-(Cuota!$D$7*0.07))&lt;=E9),"X","")</f>
        <v/>
      </c>
    </row>
    <row r="10" spans="2:10" x14ac:dyDescent="0.3">
      <c r="B10" s="31">
        <v>8</v>
      </c>
      <c r="C10" s="32">
        <v>1850.01</v>
      </c>
      <c r="D10" s="33" t="s">
        <v>14</v>
      </c>
      <c r="E10" s="32">
        <v>2030</v>
      </c>
      <c r="F10" s="34">
        <v>1209.1500000000001</v>
      </c>
      <c r="G10" s="34">
        <v>370</v>
      </c>
      <c r="H10" s="34">
        <v>2030</v>
      </c>
      <c r="I10" s="35">
        <v>621.18329497225932</v>
      </c>
      <c r="J10" s="30" t="str">
        <f>IF(AND(SUM(Cuota!$D$5-(Cuota!$D$7*0.07))&gt;C10,SUM(Cuota!$D$5-(Cuota!$D$7*0.07))&lt;=E10),"X","")</f>
        <v/>
      </c>
    </row>
    <row r="11" spans="2:10" x14ac:dyDescent="0.3">
      <c r="B11" s="31">
        <v>9</v>
      </c>
      <c r="C11" s="32">
        <v>2030.01</v>
      </c>
      <c r="D11" s="33" t="s">
        <v>14</v>
      </c>
      <c r="E11" s="32">
        <v>2330</v>
      </c>
      <c r="F11" s="34">
        <v>1274.51</v>
      </c>
      <c r="G11" s="34">
        <v>390</v>
      </c>
      <c r="H11" s="34">
        <v>2330</v>
      </c>
      <c r="I11" s="35">
        <v>712.98378191397251</v>
      </c>
      <c r="J11" s="30" t="str">
        <f>IF(AND(SUM(Cuota!$D$5-(Cuota!$D$7*0.07))&gt;C11,SUM(Cuota!$D$5-(Cuota!$D$7*0.07))&lt;=E11),"X","")</f>
        <v/>
      </c>
    </row>
    <row r="12" spans="2:10" x14ac:dyDescent="0.3">
      <c r="B12" s="31">
        <v>10</v>
      </c>
      <c r="C12" s="32">
        <v>2330.0100000000002</v>
      </c>
      <c r="D12" s="33" t="s">
        <v>14</v>
      </c>
      <c r="E12" s="32">
        <v>2760</v>
      </c>
      <c r="F12" s="34">
        <v>1356.21</v>
      </c>
      <c r="G12" s="34">
        <v>415</v>
      </c>
      <c r="H12" s="34">
        <v>2760</v>
      </c>
      <c r="I12" s="35">
        <v>844.56447986376145</v>
      </c>
      <c r="J12" s="30" t="str">
        <f>IF(AND(SUM(Cuota!$D$5-(Cuota!$D$7*0.07))&gt;C12,SUM(Cuota!$D$5-(Cuota!$D$7*0.07))&lt;=E12),"X","")</f>
        <v>X</v>
      </c>
    </row>
    <row r="13" spans="2:10" x14ac:dyDescent="0.3">
      <c r="B13" s="31">
        <v>11</v>
      </c>
      <c r="C13" s="32">
        <v>2760.01</v>
      </c>
      <c r="D13" s="33" t="s">
        <v>14</v>
      </c>
      <c r="E13" s="32">
        <v>3190</v>
      </c>
      <c r="F13" s="34">
        <v>1437.91</v>
      </c>
      <c r="G13" s="34">
        <v>440</v>
      </c>
      <c r="H13" s="34">
        <v>3190</v>
      </c>
      <c r="I13" s="35">
        <v>976.14517781355039</v>
      </c>
      <c r="J13" s="30" t="str">
        <f>IF(AND(SUM(Cuota!$D$5-(Cuota!$D$7*0.07))&gt;C13,SUM(Cuota!$D$5-(Cuota!$D$7*0.07))&lt;=E13),"X","")</f>
        <v/>
      </c>
    </row>
    <row r="14" spans="2:10" x14ac:dyDescent="0.3">
      <c r="B14" s="31">
        <v>12</v>
      </c>
      <c r="C14" s="32">
        <v>3190.01</v>
      </c>
      <c r="D14" s="33" t="s">
        <v>14</v>
      </c>
      <c r="E14" s="32">
        <v>3620</v>
      </c>
      <c r="F14" s="34">
        <v>1519.61</v>
      </c>
      <c r="G14" s="34">
        <v>465</v>
      </c>
      <c r="H14" s="34">
        <v>3620</v>
      </c>
      <c r="I14" s="35">
        <v>1107.7258757633392</v>
      </c>
      <c r="J14" s="30" t="str">
        <f>IF(AND(SUM(Cuota!$D$5-(Cuota!$D$7*0.07))&gt;C14,SUM(Cuota!$D$5-(Cuota!$D$7*0.07))&lt;=E14),"X","")</f>
        <v/>
      </c>
    </row>
    <row r="15" spans="2:10" x14ac:dyDescent="0.3">
      <c r="B15" s="31">
        <v>13</v>
      </c>
      <c r="C15" s="32">
        <v>3620.01</v>
      </c>
      <c r="D15" s="33" t="s">
        <v>14</v>
      </c>
      <c r="E15" s="32">
        <v>4050</v>
      </c>
      <c r="F15" s="34">
        <v>1601.31</v>
      </c>
      <c r="G15" s="34">
        <v>490</v>
      </c>
      <c r="H15" s="34">
        <v>4050</v>
      </c>
      <c r="I15" s="35">
        <v>1239.3065737131283</v>
      </c>
      <c r="J15" s="30" t="str">
        <f>IF(AND(SUM(Cuota!$D$5-(Cuota!$D$7*0.07))&gt;C15,SUM(Cuota!$D$5-(Cuota!$D$7*0.07))&lt;=E15),"X","")</f>
        <v/>
      </c>
    </row>
    <row r="16" spans="2:10" x14ac:dyDescent="0.3">
      <c r="B16" s="31">
        <v>14</v>
      </c>
      <c r="C16" s="32">
        <v>4050.01</v>
      </c>
      <c r="D16" s="33" t="s">
        <v>14</v>
      </c>
      <c r="E16" s="32">
        <v>6000</v>
      </c>
      <c r="F16" s="34">
        <v>1732.03</v>
      </c>
      <c r="G16" s="34">
        <v>530</v>
      </c>
      <c r="H16" s="34">
        <v>4909.5</v>
      </c>
      <c r="I16" s="35">
        <v>1266.6631188217586</v>
      </c>
      <c r="J16" s="30" t="str">
        <f>IF(AND(SUM(Cuota!$D$5-(Cuota!$D$7*0.07))&gt;C16,SUM(Cuota!$D$5-(Cuota!$D$7*0.07))&lt;=E16),"X","")</f>
        <v/>
      </c>
    </row>
    <row r="17" spans="2:10" ht="18.600000000000001" thickBot="1" x14ac:dyDescent="0.35">
      <c r="B17" s="38">
        <v>15</v>
      </c>
      <c r="C17" s="39">
        <v>6000.01</v>
      </c>
      <c r="D17" s="40" t="s">
        <v>15</v>
      </c>
      <c r="E17" s="39"/>
      <c r="F17" s="41">
        <v>1928.1</v>
      </c>
      <c r="G17" s="41">
        <v>590</v>
      </c>
      <c r="H17" s="41">
        <v>4909.5</v>
      </c>
      <c r="I17" s="42">
        <v>1266.6631188217586</v>
      </c>
      <c r="J17" s="30" t="str">
        <f>IF(AND(SUM(Cuota!$D$5-(Cuota!$D$7*0.07))&gt;C17,SUM(Cuota!$D$5-(Cuota!$D$7*0.07))&lt;=E17),"X","")</f>
        <v/>
      </c>
    </row>
    <row r="18" spans="2:10" ht="18.600000000000001" thickTop="1" x14ac:dyDescent="0.3"/>
  </sheetData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FFCEE6-1699-401D-9A00-BED8E851C20F}">
  <dimension ref="B1:J18"/>
  <sheetViews>
    <sheetView showGridLines="0" zoomScale="80" zoomScaleNormal="80" workbookViewId="0">
      <selection activeCell="J3" sqref="J3:J17"/>
    </sheetView>
  </sheetViews>
  <sheetFormatPr defaultColWidth="8.88671875" defaultRowHeight="18" x14ac:dyDescent="0.3"/>
  <cols>
    <col min="1" max="1" width="8.88671875" style="28"/>
    <col min="2" max="2" width="4" style="28" bestFit="1" customWidth="1"/>
    <col min="3" max="3" width="11.77734375" style="28" customWidth="1"/>
    <col min="4" max="4" width="3.77734375" style="29" bestFit="1" customWidth="1"/>
    <col min="5" max="5" width="11.77734375" style="28" customWidth="1"/>
    <col min="6" max="9" width="14.33203125" style="28" customWidth="1"/>
    <col min="10" max="10" width="3.6640625" style="30" customWidth="1"/>
    <col min="11" max="16384" width="8.88671875" style="28"/>
  </cols>
  <sheetData>
    <row r="1" spans="2:10" ht="18.600000000000001" thickBot="1" x14ac:dyDescent="0.35"/>
    <row r="2" spans="2:10" ht="19.2" thickTop="1" thickBot="1" x14ac:dyDescent="0.35">
      <c r="B2" s="48" t="s">
        <v>3</v>
      </c>
      <c r="C2" s="49"/>
      <c r="D2" s="49" t="s">
        <v>12</v>
      </c>
      <c r="E2" s="49"/>
      <c r="F2" s="50" t="s">
        <v>4</v>
      </c>
      <c r="G2" s="50" t="s">
        <v>5</v>
      </c>
      <c r="H2" s="50" t="s">
        <v>6</v>
      </c>
      <c r="I2" s="51" t="s">
        <v>7</v>
      </c>
    </row>
    <row r="3" spans="2:10" ht="18.600000000000001" thickTop="1" x14ac:dyDescent="0.3">
      <c r="B3" s="43">
        <v>1</v>
      </c>
      <c r="C3" s="44">
        <v>0</v>
      </c>
      <c r="D3" s="45" t="s">
        <v>14</v>
      </c>
      <c r="E3" s="44">
        <v>670</v>
      </c>
      <c r="F3" s="46">
        <v>735.29</v>
      </c>
      <c r="G3" s="46">
        <v>224.99993347790766</v>
      </c>
      <c r="H3" s="46">
        <v>816.98</v>
      </c>
      <c r="I3" s="47">
        <v>249.99720607213618</v>
      </c>
      <c r="J3" s="30" t="str">
        <f>IF(AND(SUM(Cuota!$D$5-(Cuota!$D$7*0.07))&gt;C3,SUM(Cuota!$D$5-(Cuota!$D$7*0.07))&lt;=E3),"X","")</f>
        <v/>
      </c>
    </row>
    <row r="4" spans="2:10" x14ac:dyDescent="0.3">
      <c r="B4" s="31">
        <v>2</v>
      </c>
      <c r="C4" s="32">
        <v>670.01</v>
      </c>
      <c r="D4" s="33" t="s">
        <v>14</v>
      </c>
      <c r="E4" s="32">
        <v>900</v>
      </c>
      <c r="F4" s="34">
        <v>816.99</v>
      </c>
      <c r="G4" s="34">
        <v>250.00026608836757</v>
      </c>
      <c r="H4" s="34">
        <v>900</v>
      </c>
      <c r="I4" s="35">
        <v>275.40146082513962</v>
      </c>
      <c r="J4" s="30" t="str">
        <f>IF(AND(SUM(Cuota!$D$5-(Cuota!$D$7*0.07))&gt;C4,SUM(Cuota!$D$5-(Cuota!$D$7*0.07))&lt;=E4),"X","")</f>
        <v/>
      </c>
    </row>
    <row r="5" spans="2:10" x14ac:dyDescent="0.3">
      <c r="B5" s="31">
        <v>3</v>
      </c>
      <c r="C5" s="36">
        <v>900.01</v>
      </c>
      <c r="D5" s="37" t="s">
        <v>14</v>
      </c>
      <c r="E5" s="36">
        <v>1166.7</v>
      </c>
      <c r="F5" s="34">
        <v>872.55</v>
      </c>
      <c r="G5" s="34">
        <v>267.0017162699728</v>
      </c>
      <c r="H5" s="34">
        <v>1166.7</v>
      </c>
      <c r="I5" s="35">
        <v>357.01209371632262</v>
      </c>
      <c r="J5" s="30" t="str">
        <f>IF(AND(SUM(Cuota!$D$5-(Cuota!$D$7*0.07))&gt;C5,SUM(Cuota!$D$5-(Cuota!$D$7*0.07))&lt;=E5),"X","")</f>
        <v/>
      </c>
    </row>
    <row r="6" spans="2:10" x14ac:dyDescent="0.3">
      <c r="B6" s="31">
        <v>4</v>
      </c>
      <c r="C6" s="36">
        <v>1166.71</v>
      </c>
      <c r="D6" s="37" t="s">
        <v>14</v>
      </c>
      <c r="E6" s="36">
        <v>1300</v>
      </c>
      <c r="F6" s="34">
        <v>950.98</v>
      </c>
      <c r="G6" s="34">
        <v>291.00142357276809</v>
      </c>
      <c r="H6" s="34">
        <v>1300</v>
      </c>
      <c r="I6" s="35">
        <v>397.80211008075719</v>
      </c>
      <c r="J6" s="30" t="str">
        <f>IF(AND(SUM(Cuota!$D$5-(Cuota!$D$7*0.07))&gt;C6,SUM(Cuota!$D$5-(Cuota!$D$7*0.07))&lt;=E6),"X","")</f>
        <v/>
      </c>
    </row>
    <row r="7" spans="2:10" x14ac:dyDescent="0.3">
      <c r="B7" s="31">
        <v>5</v>
      </c>
      <c r="C7" s="32">
        <v>1300.01</v>
      </c>
      <c r="D7" s="33" t="s">
        <v>14</v>
      </c>
      <c r="E7" s="32">
        <v>1500</v>
      </c>
      <c r="F7" s="34">
        <v>960.78</v>
      </c>
      <c r="G7" s="34">
        <v>294.00023947953071</v>
      </c>
      <c r="H7" s="34">
        <v>1500</v>
      </c>
      <c r="I7" s="35">
        <v>459.002434708566</v>
      </c>
      <c r="J7" s="30" t="str">
        <f>IF(AND(SUM(Cuota!$D$5-(Cuota!$D$7*0.07))&gt;C7,SUM(Cuota!$D$5-(Cuota!$D$7*0.07))&lt;=E7),"X","")</f>
        <v/>
      </c>
    </row>
    <row r="8" spans="2:10" x14ac:dyDescent="0.3">
      <c r="B8" s="31">
        <v>6</v>
      </c>
      <c r="C8" s="32">
        <v>1500.01</v>
      </c>
      <c r="D8" s="33" t="s">
        <v>14</v>
      </c>
      <c r="E8" s="32">
        <v>1700</v>
      </c>
      <c r="F8" s="34">
        <v>960.78</v>
      </c>
      <c r="G8" s="34">
        <v>294.00023947953071</v>
      </c>
      <c r="H8" s="34">
        <v>1700</v>
      </c>
      <c r="I8" s="35">
        <v>520.20275933637481</v>
      </c>
      <c r="J8" s="30" t="str">
        <f>IF(AND(SUM(Cuota!$D$5-(Cuota!$D$7*0.07))&gt;C8,SUM(Cuota!$D$5-(Cuota!$D$7*0.07))&lt;=E8),"X","")</f>
        <v/>
      </c>
    </row>
    <row r="9" spans="2:10" x14ac:dyDescent="0.3">
      <c r="B9" s="31">
        <v>7</v>
      </c>
      <c r="C9" s="32">
        <v>1700.01</v>
      </c>
      <c r="D9" s="33" t="s">
        <v>14</v>
      </c>
      <c r="E9" s="32">
        <v>1850</v>
      </c>
      <c r="F9" s="34">
        <v>1045.75</v>
      </c>
      <c r="G9" s="34">
        <v>320.00119739765529</v>
      </c>
      <c r="H9" s="34">
        <v>1850</v>
      </c>
      <c r="I9" s="35">
        <v>566.10300280723141</v>
      </c>
      <c r="J9" s="30" t="str">
        <f>IF(AND(SUM(Cuota!$D$5-(Cuota!$D$7*0.07))&gt;C9,SUM(Cuota!$D$5-(Cuota!$D$7*0.07))&lt;=E9),"X","")</f>
        <v/>
      </c>
    </row>
    <row r="10" spans="2:10" x14ac:dyDescent="0.3">
      <c r="B10" s="31">
        <v>8</v>
      </c>
      <c r="C10" s="32">
        <v>1850.01</v>
      </c>
      <c r="D10" s="33" t="s">
        <v>14</v>
      </c>
      <c r="E10" s="32">
        <v>2030</v>
      </c>
      <c r="F10" s="34">
        <v>1062.0899999999999</v>
      </c>
      <c r="G10" s="34">
        <v>325.0012639197472</v>
      </c>
      <c r="H10" s="34">
        <v>2030</v>
      </c>
      <c r="I10" s="35">
        <v>621.18329497225932</v>
      </c>
      <c r="J10" s="30" t="str">
        <f>IF(AND(SUM(Cuota!$D$5-(Cuota!$D$7*0.07))&gt;C10,SUM(Cuota!$D$5-(Cuota!$D$7*0.07))&lt;=E10),"X","")</f>
        <v/>
      </c>
    </row>
    <row r="11" spans="2:10" x14ac:dyDescent="0.3">
      <c r="B11" s="31">
        <v>9</v>
      </c>
      <c r="C11" s="32">
        <v>2030.01</v>
      </c>
      <c r="D11" s="33" t="s">
        <v>14</v>
      </c>
      <c r="E11" s="32">
        <v>2330</v>
      </c>
      <c r="F11" s="34">
        <v>1078.43</v>
      </c>
      <c r="G11" s="34">
        <v>330.00133044183923</v>
      </c>
      <c r="H11" s="34">
        <v>2330</v>
      </c>
      <c r="I11" s="35">
        <v>712.98378191397251</v>
      </c>
      <c r="J11" s="30" t="str">
        <f>IF(AND(SUM(Cuota!$D$5-(Cuota!$D$7*0.07))&gt;C11,SUM(Cuota!$D$5-(Cuota!$D$7*0.07))&lt;=E11),"X","")</f>
        <v/>
      </c>
    </row>
    <row r="12" spans="2:10" x14ac:dyDescent="0.3">
      <c r="B12" s="31">
        <v>10</v>
      </c>
      <c r="C12" s="32">
        <v>2330.0100000000002</v>
      </c>
      <c r="D12" s="33" t="s">
        <v>14</v>
      </c>
      <c r="E12" s="32">
        <v>2760</v>
      </c>
      <c r="F12" s="34">
        <v>1111.1099999999999</v>
      </c>
      <c r="G12" s="34">
        <v>340.00146348602317</v>
      </c>
      <c r="H12" s="34">
        <v>2760</v>
      </c>
      <c r="I12" s="35">
        <v>844.56447986376145</v>
      </c>
      <c r="J12" s="30" t="str">
        <f>IF(AND(SUM(Cuota!$D$5-(Cuota!$D$7*0.07))&gt;C12,SUM(Cuota!$D$5-(Cuota!$D$7*0.07))&lt;=E12),"X","")</f>
        <v>X</v>
      </c>
    </row>
    <row r="13" spans="2:10" x14ac:dyDescent="0.3">
      <c r="B13" s="31">
        <v>11</v>
      </c>
      <c r="C13" s="32">
        <v>2760.01</v>
      </c>
      <c r="D13" s="33" t="s">
        <v>14</v>
      </c>
      <c r="E13" s="32">
        <v>3190</v>
      </c>
      <c r="F13" s="34">
        <v>1176.47</v>
      </c>
      <c r="G13" s="34">
        <v>360.00172957439111</v>
      </c>
      <c r="H13" s="34">
        <v>3190</v>
      </c>
      <c r="I13" s="35">
        <v>976.14517781355039</v>
      </c>
      <c r="J13" s="30" t="str">
        <f>IF(AND(SUM(Cuota!$D$5-(Cuota!$D$7*0.07))&gt;C13,SUM(Cuota!$D$5-(Cuota!$D$7*0.07))&lt;=E13),"X","")</f>
        <v/>
      </c>
    </row>
    <row r="14" spans="2:10" x14ac:dyDescent="0.3">
      <c r="B14" s="31">
        <v>12</v>
      </c>
      <c r="C14" s="32">
        <v>3190.01</v>
      </c>
      <c r="D14" s="33" t="s">
        <v>14</v>
      </c>
      <c r="E14" s="32">
        <v>3620</v>
      </c>
      <c r="F14" s="34">
        <v>1241.83</v>
      </c>
      <c r="G14" s="34">
        <v>380.00199566275899</v>
      </c>
      <c r="H14" s="34">
        <v>3620</v>
      </c>
      <c r="I14" s="35">
        <v>1107.7258757633392</v>
      </c>
      <c r="J14" s="30" t="str">
        <f>IF(AND(SUM(Cuota!$D$5-(Cuota!$D$7*0.07))&gt;C14,SUM(Cuota!$D$5-(Cuota!$D$7*0.07))&lt;=E14),"X","")</f>
        <v/>
      </c>
    </row>
    <row r="15" spans="2:10" x14ac:dyDescent="0.3">
      <c r="B15" s="31">
        <v>13</v>
      </c>
      <c r="C15" s="32">
        <v>3620.01</v>
      </c>
      <c r="D15" s="33" t="s">
        <v>14</v>
      </c>
      <c r="E15" s="32">
        <v>4050</v>
      </c>
      <c r="F15" s="34">
        <v>1307.19</v>
      </c>
      <c r="G15" s="34">
        <v>400.00226175112692</v>
      </c>
      <c r="H15" s="34">
        <v>4050</v>
      </c>
      <c r="I15" s="35">
        <v>1239.3065737131283</v>
      </c>
      <c r="J15" s="30" t="str">
        <f>IF(AND(SUM(Cuota!$D$5-(Cuota!$D$7*0.07))&gt;C15,SUM(Cuota!$D$5-(Cuota!$D$7*0.07))&lt;=E15),"X","")</f>
        <v/>
      </c>
    </row>
    <row r="16" spans="2:10" x14ac:dyDescent="0.3">
      <c r="B16" s="31">
        <v>14</v>
      </c>
      <c r="C16" s="32">
        <v>4050.01</v>
      </c>
      <c r="D16" s="33" t="s">
        <v>14</v>
      </c>
      <c r="E16" s="32">
        <v>6000</v>
      </c>
      <c r="F16" s="34">
        <v>1454.25</v>
      </c>
      <c r="G16" s="34">
        <v>445.00286044995471</v>
      </c>
      <c r="H16" s="34">
        <v>4139.3999999999996</v>
      </c>
      <c r="I16" s="35">
        <v>1266.6631188217586</v>
      </c>
      <c r="J16" s="30" t="str">
        <f>IF(AND(SUM(Cuota!$D$5-(Cuota!$D$7*0.07))&gt;C16,SUM(Cuota!$D$5-(Cuota!$D$7*0.07))&lt;=E16),"X","")</f>
        <v/>
      </c>
    </row>
    <row r="17" spans="2:10" ht="18.600000000000001" thickBot="1" x14ac:dyDescent="0.35">
      <c r="B17" s="38">
        <v>15</v>
      </c>
      <c r="C17" s="39">
        <v>6000.01</v>
      </c>
      <c r="D17" s="40" t="s">
        <v>15</v>
      </c>
      <c r="E17" s="39"/>
      <c r="F17" s="41">
        <v>1732.03</v>
      </c>
      <c r="G17" s="41">
        <v>530.00399132551831</v>
      </c>
      <c r="H17" s="41">
        <v>4139.3999999999996</v>
      </c>
      <c r="I17" s="42">
        <v>1266.6631188217586</v>
      </c>
      <c r="J17" s="30" t="str">
        <f>IF(AND(SUM(Cuota!$D$5-(Cuota!$D$7*0.07))&gt;C17,SUM(Cuota!$D$5-(Cuota!$D$7*0.07))&lt;=E17),"X","")</f>
        <v/>
      </c>
    </row>
    <row r="18" spans="2:10" ht="18.600000000000001" thickTop="1" x14ac:dyDescent="0.3"/>
  </sheetData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41E395-D07C-4946-8281-07E08B5EF13A}">
  <dimension ref="B1:J18"/>
  <sheetViews>
    <sheetView showGridLines="0" workbookViewId="0">
      <selection activeCell="J3" sqref="J3:J17"/>
    </sheetView>
  </sheetViews>
  <sheetFormatPr defaultColWidth="8.88671875" defaultRowHeight="18" x14ac:dyDescent="0.3"/>
  <cols>
    <col min="1" max="1" width="8.88671875" style="28"/>
    <col min="2" max="2" width="4" style="28" bestFit="1" customWidth="1"/>
    <col min="3" max="3" width="11.77734375" style="28" customWidth="1"/>
    <col min="4" max="4" width="3.77734375" style="29" bestFit="1" customWidth="1"/>
    <col min="5" max="5" width="11.77734375" style="28" customWidth="1"/>
    <col min="6" max="9" width="14.33203125" style="28" customWidth="1"/>
    <col min="10" max="10" width="3.6640625" style="30" customWidth="1"/>
    <col min="11" max="16384" width="8.88671875" style="28"/>
  </cols>
  <sheetData>
    <row r="1" spans="2:10" ht="18.600000000000001" thickBot="1" x14ac:dyDescent="0.35"/>
    <row r="2" spans="2:10" ht="19.2" thickTop="1" thickBot="1" x14ac:dyDescent="0.35">
      <c r="B2" s="48" t="s">
        <v>3</v>
      </c>
      <c r="C2" s="49"/>
      <c r="D2" s="49" t="s">
        <v>8</v>
      </c>
      <c r="E2" s="49"/>
      <c r="F2" s="50" t="s">
        <v>4</v>
      </c>
      <c r="G2" s="50" t="s">
        <v>5</v>
      </c>
      <c r="H2" s="50" t="s">
        <v>6</v>
      </c>
      <c r="I2" s="51" t="s">
        <v>7</v>
      </c>
    </row>
    <row r="3" spans="2:10" ht="18.600000000000001" thickTop="1" x14ac:dyDescent="0.3">
      <c r="B3" s="43">
        <v>1</v>
      </c>
      <c r="C3" s="44">
        <v>0</v>
      </c>
      <c r="D3" s="45" t="s">
        <v>14</v>
      </c>
      <c r="E3" s="44">
        <v>670</v>
      </c>
      <c r="F3" s="46">
        <v>751.63</v>
      </c>
      <c r="G3" s="46">
        <v>230</v>
      </c>
      <c r="H3" s="46">
        <v>849.66</v>
      </c>
      <c r="I3" s="47">
        <v>260</v>
      </c>
      <c r="J3" s="30" t="str">
        <f>IF(AND(SUM(Cuota!$D$5-(Cuota!$D$7*0.07))&gt;C3,SUM(Cuota!$D$5-(Cuota!$D$7*0.07))&lt;=E3),"X","")</f>
        <v/>
      </c>
    </row>
    <row r="4" spans="2:10" x14ac:dyDescent="0.3">
      <c r="B4" s="31">
        <v>2</v>
      </c>
      <c r="C4" s="32">
        <v>670.01</v>
      </c>
      <c r="D4" s="33" t="s">
        <v>14</v>
      </c>
      <c r="E4" s="32">
        <v>900</v>
      </c>
      <c r="F4" s="34">
        <v>849.67</v>
      </c>
      <c r="G4" s="34">
        <v>260</v>
      </c>
      <c r="H4" s="34">
        <v>900</v>
      </c>
      <c r="I4" s="35">
        <v>275.39999999999998</v>
      </c>
      <c r="J4" s="30" t="str">
        <f>IF(AND(SUM(Cuota!$D$5-(Cuota!$D$7*0.07))&gt;C4,SUM(Cuota!$D$5-(Cuota!$D$7*0.07))&lt;=E4),"X","")</f>
        <v/>
      </c>
    </row>
    <row r="5" spans="2:10" x14ac:dyDescent="0.3">
      <c r="B5" s="31">
        <v>3</v>
      </c>
      <c r="C5" s="36">
        <v>900.01</v>
      </c>
      <c r="D5" s="37" t="s">
        <v>14</v>
      </c>
      <c r="E5" s="36">
        <v>1166.7</v>
      </c>
      <c r="F5" s="34">
        <v>898.69</v>
      </c>
      <c r="G5" s="34">
        <v>275</v>
      </c>
      <c r="H5" s="34">
        <v>1166.7</v>
      </c>
      <c r="I5" s="35">
        <v>357</v>
      </c>
      <c r="J5" s="30" t="str">
        <f>IF(AND(SUM(Cuota!$D$5-(Cuota!$D$7*0.07))&gt;C5,SUM(Cuota!$D$5-(Cuota!$D$7*0.07))&lt;=E5),"X","")</f>
        <v/>
      </c>
    </row>
    <row r="6" spans="2:10" x14ac:dyDescent="0.3">
      <c r="B6" s="31">
        <v>4</v>
      </c>
      <c r="C6" s="36">
        <v>1166.71</v>
      </c>
      <c r="D6" s="37" t="s">
        <v>14</v>
      </c>
      <c r="E6" s="36">
        <v>1300</v>
      </c>
      <c r="F6" s="34">
        <v>950.98</v>
      </c>
      <c r="G6" s="34">
        <v>291</v>
      </c>
      <c r="H6" s="34">
        <v>1300</v>
      </c>
      <c r="I6" s="35">
        <v>397.8</v>
      </c>
      <c r="J6" s="30" t="str">
        <f>IF(AND(SUM(Cuota!$D$5-(Cuota!$D$7*0.07))&gt;C6,SUM(Cuota!$D$5-(Cuota!$D$7*0.07))&lt;=E6),"X","")</f>
        <v/>
      </c>
    </row>
    <row r="7" spans="2:10" x14ac:dyDescent="0.3">
      <c r="B7" s="31">
        <v>5</v>
      </c>
      <c r="C7" s="32">
        <v>1300.01</v>
      </c>
      <c r="D7" s="33" t="s">
        <v>14</v>
      </c>
      <c r="E7" s="32">
        <v>1500</v>
      </c>
      <c r="F7" s="34">
        <v>960.78</v>
      </c>
      <c r="G7" s="34">
        <v>294</v>
      </c>
      <c r="H7" s="34">
        <v>1500</v>
      </c>
      <c r="I7" s="35">
        <v>459</v>
      </c>
      <c r="J7" s="30" t="str">
        <f>IF(AND(SUM(Cuota!$D$5-(Cuota!$D$7*0.07))&gt;C7,SUM(Cuota!$D$5-(Cuota!$D$7*0.07))&lt;=E7),"X","")</f>
        <v/>
      </c>
    </row>
    <row r="8" spans="2:10" x14ac:dyDescent="0.3">
      <c r="B8" s="31">
        <v>6</v>
      </c>
      <c r="C8" s="32">
        <v>1500.01</v>
      </c>
      <c r="D8" s="33" t="s">
        <v>14</v>
      </c>
      <c r="E8" s="32">
        <v>1700</v>
      </c>
      <c r="F8" s="34">
        <v>960.78</v>
      </c>
      <c r="G8" s="34">
        <v>294</v>
      </c>
      <c r="H8" s="34">
        <v>1700</v>
      </c>
      <c r="I8" s="35">
        <v>520.20000000000005</v>
      </c>
      <c r="J8" s="30" t="str">
        <f>IF(AND(SUM(Cuota!$D$5-(Cuota!$D$7*0.07))&gt;C8,SUM(Cuota!$D$5-(Cuota!$D$7*0.07))&lt;=E8),"X","")</f>
        <v/>
      </c>
    </row>
    <row r="9" spans="2:10" x14ac:dyDescent="0.3">
      <c r="B9" s="31">
        <v>7</v>
      </c>
      <c r="C9" s="32">
        <v>1700.01</v>
      </c>
      <c r="D9" s="33" t="s">
        <v>14</v>
      </c>
      <c r="E9" s="32">
        <v>1850</v>
      </c>
      <c r="F9" s="34">
        <v>1013.07</v>
      </c>
      <c r="G9" s="34">
        <v>310</v>
      </c>
      <c r="H9" s="34">
        <v>1850</v>
      </c>
      <c r="I9" s="35">
        <v>566.1</v>
      </c>
      <c r="J9" s="30" t="str">
        <f>IF(AND(SUM(Cuota!$D$5-(Cuota!$D$7*0.07))&gt;C9,SUM(Cuota!$D$5-(Cuota!$D$7*0.07))&lt;=E9),"X","")</f>
        <v/>
      </c>
    </row>
    <row r="10" spans="2:10" x14ac:dyDescent="0.3">
      <c r="B10" s="31">
        <v>8</v>
      </c>
      <c r="C10" s="32">
        <v>1850.01</v>
      </c>
      <c r="D10" s="33" t="s">
        <v>14</v>
      </c>
      <c r="E10" s="32">
        <v>2030</v>
      </c>
      <c r="F10" s="34">
        <v>1029.4100000000001</v>
      </c>
      <c r="G10" s="34">
        <v>315</v>
      </c>
      <c r="H10" s="34">
        <v>2030</v>
      </c>
      <c r="I10" s="35">
        <v>621.17999999999995</v>
      </c>
      <c r="J10" s="30" t="str">
        <f>IF(AND(SUM(Cuota!$D$5-(Cuota!$D$7*0.07))&gt;C10,SUM(Cuota!$D$5-(Cuota!$D$7*0.07))&lt;=E10),"X","")</f>
        <v/>
      </c>
    </row>
    <row r="11" spans="2:10" x14ac:dyDescent="0.3">
      <c r="B11" s="31">
        <v>9</v>
      </c>
      <c r="C11" s="32">
        <v>2030.01</v>
      </c>
      <c r="D11" s="33" t="s">
        <v>14</v>
      </c>
      <c r="E11" s="32">
        <v>2330</v>
      </c>
      <c r="F11" s="34">
        <v>1045.75</v>
      </c>
      <c r="G11" s="34">
        <v>320</v>
      </c>
      <c r="H11" s="34">
        <v>2330</v>
      </c>
      <c r="I11" s="35">
        <v>712.98</v>
      </c>
      <c r="J11" s="30" t="str">
        <f>IF(AND(SUM(Cuota!$D$5-(Cuota!$D$7*0.07))&gt;C11,SUM(Cuota!$D$5-(Cuota!$D$7*0.07))&lt;=E11),"X","")</f>
        <v/>
      </c>
    </row>
    <row r="12" spans="2:10" x14ac:dyDescent="0.3">
      <c r="B12" s="31">
        <v>10</v>
      </c>
      <c r="C12" s="32">
        <v>2330.0100000000002</v>
      </c>
      <c r="D12" s="33" t="s">
        <v>14</v>
      </c>
      <c r="E12" s="32">
        <v>2760</v>
      </c>
      <c r="F12" s="34">
        <v>1078.43</v>
      </c>
      <c r="G12" s="34">
        <v>330</v>
      </c>
      <c r="H12" s="34">
        <v>2760</v>
      </c>
      <c r="I12" s="35">
        <v>844.56</v>
      </c>
      <c r="J12" s="30" t="str">
        <f>IF(AND(SUM(Cuota!$D$5-(Cuota!$D$7*0.07))&gt;C12,SUM(Cuota!$D$5-(Cuota!$D$7*0.07))&lt;=E12),"X","")</f>
        <v>X</v>
      </c>
    </row>
    <row r="13" spans="2:10" x14ac:dyDescent="0.3">
      <c r="B13" s="31">
        <v>11</v>
      </c>
      <c r="C13" s="32">
        <v>2760.01</v>
      </c>
      <c r="D13" s="33" t="s">
        <v>14</v>
      </c>
      <c r="E13" s="32">
        <v>3190</v>
      </c>
      <c r="F13" s="34">
        <v>1143.79</v>
      </c>
      <c r="G13" s="34">
        <v>350</v>
      </c>
      <c r="H13" s="34">
        <v>3190</v>
      </c>
      <c r="I13" s="35">
        <v>976.14</v>
      </c>
      <c r="J13" s="30" t="str">
        <f>IF(AND(SUM(Cuota!$D$5-(Cuota!$D$7*0.07))&gt;C13,SUM(Cuota!$D$5-(Cuota!$D$7*0.07))&lt;=E13),"X","")</f>
        <v/>
      </c>
    </row>
    <row r="14" spans="2:10" x14ac:dyDescent="0.3">
      <c r="B14" s="31">
        <v>12</v>
      </c>
      <c r="C14" s="32">
        <v>3190.01</v>
      </c>
      <c r="D14" s="33" t="s">
        <v>14</v>
      </c>
      <c r="E14" s="32">
        <v>3620</v>
      </c>
      <c r="F14" s="34">
        <v>1209.1500000000001</v>
      </c>
      <c r="G14" s="34">
        <v>370</v>
      </c>
      <c r="H14" s="34">
        <v>3620</v>
      </c>
      <c r="I14" s="35">
        <v>1107.72</v>
      </c>
      <c r="J14" s="30" t="str">
        <f>IF(AND(SUM(Cuota!$D$5-(Cuota!$D$7*0.07))&gt;C14,SUM(Cuota!$D$5-(Cuota!$D$7*0.07))&lt;=E14),"X","")</f>
        <v/>
      </c>
    </row>
    <row r="15" spans="2:10" x14ac:dyDescent="0.3">
      <c r="B15" s="31">
        <v>13</v>
      </c>
      <c r="C15" s="32">
        <v>3620.01</v>
      </c>
      <c r="D15" s="33" t="s">
        <v>14</v>
      </c>
      <c r="E15" s="32">
        <v>4050</v>
      </c>
      <c r="F15" s="34">
        <v>1274.51</v>
      </c>
      <c r="G15" s="34">
        <v>390</v>
      </c>
      <c r="H15" s="34">
        <v>4050</v>
      </c>
      <c r="I15" s="35">
        <v>1239.3</v>
      </c>
      <c r="J15" s="30" t="str">
        <f>IF(AND(SUM(Cuota!$D$5-(Cuota!$D$7*0.07))&gt;C15,SUM(Cuota!$D$5-(Cuota!$D$7*0.07))&lt;=E15),"X","")</f>
        <v/>
      </c>
    </row>
    <row r="16" spans="2:10" x14ac:dyDescent="0.3">
      <c r="B16" s="31">
        <v>14</v>
      </c>
      <c r="C16" s="32">
        <v>4050.01</v>
      </c>
      <c r="D16" s="33" t="s">
        <v>14</v>
      </c>
      <c r="E16" s="32">
        <v>6000</v>
      </c>
      <c r="F16" s="34">
        <v>1372.55</v>
      </c>
      <c r="G16" s="34">
        <v>420</v>
      </c>
      <c r="H16" s="34">
        <v>4139.3999999999996</v>
      </c>
      <c r="I16" s="35">
        <v>1266.6600000000001</v>
      </c>
      <c r="J16" s="30" t="str">
        <f>IF(AND(SUM(Cuota!$D$5-(Cuota!$D$7*0.07))&gt;C16,SUM(Cuota!$D$5-(Cuota!$D$7*0.07))&lt;=E16),"X","")</f>
        <v/>
      </c>
    </row>
    <row r="17" spans="2:10" ht="18.600000000000001" thickBot="1" x14ac:dyDescent="0.35">
      <c r="B17" s="38">
        <v>15</v>
      </c>
      <c r="C17" s="39">
        <v>6000.01</v>
      </c>
      <c r="D17" s="40" t="s">
        <v>15</v>
      </c>
      <c r="E17" s="39"/>
      <c r="F17" s="41">
        <v>1633.99</v>
      </c>
      <c r="G17" s="41">
        <v>500</v>
      </c>
      <c r="H17" s="41">
        <v>4139.3999999999996</v>
      </c>
      <c r="I17" s="42">
        <v>1266.6600000000001</v>
      </c>
      <c r="J17" s="30" t="str">
        <f>IF(AND(SUM(Cuota!$D$5-(Cuota!$D$7*0.07))&gt;C17,SUM(Cuota!$D$5-(Cuota!$D$7*0.07))&lt;=E17),"X","")</f>
        <v/>
      </c>
    </row>
    <row r="18" spans="2:10" ht="18.600000000000001" thickTop="1" x14ac:dyDescent="0.3"/>
  </sheetData>
  <phoneticPr fontId="8" type="noConversion"/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7F0A63-6A50-47AB-9660-AE60375CCE46}">
  <sheetPr codeName="Sheet1">
    <tabColor rgb="FFFFFF00"/>
  </sheetPr>
  <dimension ref="A1:F16"/>
  <sheetViews>
    <sheetView workbookViewId="0">
      <selection activeCell="D23" sqref="D23"/>
    </sheetView>
  </sheetViews>
  <sheetFormatPr defaultRowHeight="14.4" x14ac:dyDescent="0.3"/>
  <cols>
    <col min="4" max="4" width="90.5546875" bestFit="1" customWidth="1"/>
    <col min="5" max="5" width="44.21875" customWidth="1"/>
    <col min="6" max="6" width="11.88671875" bestFit="1" customWidth="1"/>
  </cols>
  <sheetData>
    <row r="1" spans="1:6" x14ac:dyDescent="0.3">
      <c r="B1" s="26">
        <v>15</v>
      </c>
      <c r="C1" s="26">
        <v>18</v>
      </c>
      <c r="D1" s="26" t="s">
        <v>33</v>
      </c>
      <c r="E1" s="24" t="s">
        <v>32</v>
      </c>
      <c r="F1" s="26" t="s">
        <v>34</v>
      </c>
    </row>
    <row r="2" spans="1:6" x14ac:dyDescent="0.3">
      <c r="A2">
        <v>1</v>
      </c>
      <c r="B2" s="27">
        <f>_xlfn.NUMBERVALUE(TRIM(MID(SUBSTITUTE($D2," ",REPT(" ",LEN($D2))),(B$1-1)*LEN($D2)+1,LEN($D2))),",",".")</f>
        <v>205.88</v>
      </c>
      <c r="C2" s="27">
        <f>_xlfn.NUMBERVALUE(TRIM(MID(SUBSTITUTE($D2," ",REPT(" ",LEN($D2))),(C$1-1)*LEN($D2)+1,LEN($D2))),",",".")</f>
        <v>226.47</v>
      </c>
      <c r="D2" t="str">
        <f>SUBSTITUTE(E2,CHAR(160)," ")</f>
        <v>El tramo de rendimientos que has indicado tiene asociado una horquilla de cuotas entre 205,88 € y 226,47 €.</v>
      </c>
      <c r="E2" s="25" t="s">
        <v>30</v>
      </c>
      <c r="F2" t="str">
        <f>IF(E2="","",IF(LEN(E2)&lt;&gt;LEN(SUBSTITUTE(E2,CHAR(160),"")),"NBSP FOUND","NO NBSP"))</f>
        <v>NBSP FOUND</v>
      </c>
    </row>
    <row r="3" spans="1:6" x14ac:dyDescent="0.3">
      <c r="A3">
        <v>2</v>
      </c>
      <c r="B3" s="27">
        <f t="shared" ref="B3:C16" si="0">_xlfn.NUMBERVALUE(TRIM(MID(SUBSTITUTE($D3," ",REPT(" ",LEN($D3))),(B$1-1)*LEN($D3)+1,LEN($D3))),",",".")</f>
        <v>226.47</v>
      </c>
      <c r="C3" s="27">
        <f t="shared" si="0"/>
        <v>283.5</v>
      </c>
      <c r="D3" t="str">
        <f t="shared" ref="D3:D16" si="1">SUBSTITUTE(E3,CHAR(160)," ")</f>
        <v>El tramo de rendimientos que has indicado tiene asociado una horquilla de cuotas entre 226,47 € y 283,50 €.</v>
      </c>
      <c r="E3" s="25" t="s">
        <v>29</v>
      </c>
      <c r="F3" t="str">
        <f t="shared" ref="F3:F16" si="2">IF(E3="","",IF(LEN(E3)&lt;&gt;LEN(SUBSTITUTE(E3,CHAR(160),"")),"NBSP FOUND","NO NBSP"))</f>
        <v>NBSP FOUND</v>
      </c>
    </row>
    <row r="4" spans="1:6" x14ac:dyDescent="0.3">
      <c r="A4">
        <v>3</v>
      </c>
      <c r="B4" s="27">
        <f t="shared" si="0"/>
        <v>267.64999999999998</v>
      </c>
      <c r="C4" s="27">
        <f t="shared" si="0"/>
        <v>367.51</v>
      </c>
      <c r="D4" t="str">
        <f t="shared" si="1"/>
        <v>El tramo de rendimientos que has indicado tiene asociado una horquilla de cuotas entre 267,65 € y 367,51 €.</v>
      </c>
      <c r="E4" s="25" t="s">
        <v>28</v>
      </c>
      <c r="F4" t="str">
        <f t="shared" si="2"/>
        <v>NBSP FOUND</v>
      </c>
    </row>
    <row r="5" spans="1:6" x14ac:dyDescent="0.3">
      <c r="A5">
        <v>4</v>
      </c>
      <c r="B5" s="27">
        <f t="shared" si="0"/>
        <v>299.56</v>
      </c>
      <c r="C5" s="27">
        <f t="shared" si="0"/>
        <v>409.5</v>
      </c>
      <c r="D5" t="str">
        <f t="shared" si="1"/>
        <v>El tramo de rendimientos que has indicado tiene asociado una horquilla de cuotas entre 299,56 € y 409,50 €.</v>
      </c>
      <c r="E5" s="25" t="s">
        <v>27</v>
      </c>
      <c r="F5" t="str">
        <f t="shared" si="2"/>
        <v>NBSP FOUND</v>
      </c>
    </row>
    <row r="6" spans="1:6" x14ac:dyDescent="0.3">
      <c r="A6">
        <v>5</v>
      </c>
      <c r="B6" s="27">
        <f t="shared" si="0"/>
        <v>302.64999999999998</v>
      </c>
      <c r="C6" s="27">
        <f t="shared" si="0"/>
        <v>472.5</v>
      </c>
      <c r="D6" t="str">
        <f t="shared" si="1"/>
        <v>El tramo de rendimientos que has indicado tiene asociado una horquilla de cuotas entre 302,65 € y 472,50 €.</v>
      </c>
      <c r="E6" s="25" t="s">
        <v>26</v>
      </c>
      <c r="F6" t="str">
        <f t="shared" si="2"/>
        <v>NBSP FOUND</v>
      </c>
    </row>
    <row r="7" spans="1:6" x14ac:dyDescent="0.3">
      <c r="A7">
        <v>6</v>
      </c>
      <c r="B7" s="27">
        <f t="shared" si="0"/>
        <v>302.64999999999998</v>
      </c>
      <c r="C7" s="27">
        <f t="shared" si="0"/>
        <v>535.5</v>
      </c>
      <c r="D7" t="str">
        <f t="shared" si="1"/>
        <v>El tramo de rendimientos que has indicado tiene asociado una horquilla de cuotas entre 302,65 € y 535,50 €.</v>
      </c>
      <c r="E7" s="25" t="s">
        <v>25</v>
      </c>
      <c r="F7" t="str">
        <f t="shared" si="2"/>
        <v>NBSP FOUND</v>
      </c>
    </row>
    <row r="8" spans="1:6" x14ac:dyDescent="0.3">
      <c r="A8">
        <v>7</v>
      </c>
      <c r="B8" s="27">
        <f t="shared" si="0"/>
        <v>360.29</v>
      </c>
      <c r="C8" s="27">
        <f t="shared" si="0"/>
        <v>582.75</v>
      </c>
      <c r="D8" t="str">
        <f t="shared" si="1"/>
        <v>El tramo de rendimientos que has indicado tiene asociado una horquilla de cuotas entre 360,29 € y 582,75 €.</v>
      </c>
      <c r="E8" s="25" t="s">
        <v>24</v>
      </c>
      <c r="F8" t="str">
        <f t="shared" si="2"/>
        <v>NBSP FOUND</v>
      </c>
    </row>
    <row r="9" spans="1:6" x14ac:dyDescent="0.3">
      <c r="A9">
        <v>8</v>
      </c>
      <c r="B9" s="27">
        <f t="shared" si="0"/>
        <v>380.88</v>
      </c>
      <c r="C9" s="27">
        <f t="shared" si="0"/>
        <v>639.45000000000005</v>
      </c>
      <c r="D9" t="str">
        <f t="shared" si="1"/>
        <v>El tramo de rendimientos que has indicado tiene asociado una horquilla de cuotas entre 380,88 € y 639,45 €.</v>
      </c>
      <c r="E9" s="25" t="s">
        <v>23</v>
      </c>
      <c r="F9" t="str">
        <f t="shared" si="2"/>
        <v>NBSP FOUND</v>
      </c>
    </row>
    <row r="10" spans="1:6" x14ac:dyDescent="0.3">
      <c r="A10">
        <v>9</v>
      </c>
      <c r="B10" s="27">
        <f t="shared" si="0"/>
        <v>401.47</v>
      </c>
      <c r="C10" s="27">
        <f t="shared" si="0"/>
        <v>733.95</v>
      </c>
      <c r="D10" t="str">
        <f t="shared" si="1"/>
        <v>El tramo de rendimientos que has indicado tiene asociado una horquilla de cuotas entre 401,47 € y 733,95 €.</v>
      </c>
      <c r="E10" s="25" t="s">
        <v>22</v>
      </c>
      <c r="F10" t="str">
        <f t="shared" si="2"/>
        <v>NBSP FOUND</v>
      </c>
    </row>
    <row r="11" spans="1:6" x14ac:dyDescent="0.3">
      <c r="A11">
        <v>10</v>
      </c>
      <c r="B11" s="27">
        <f t="shared" si="0"/>
        <v>427.21</v>
      </c>
      <c r="C11" s="27">
        <f t="shared" si="0"/>
        <v>869.4</v>
      </c>
      <c r="D11" t="str">
        <f t="shared" si="1"/>
        <v>El tramo de rendimientos que has indicado tiene asociado una horquilla de cuotas entre 427,21 € y 869,40 €.</v>
      </c>
      <c r="E11" s="25" t="s">
        <v>21</v>
      </c>
      <c r="F11" t="str">
        <f t="shared" si="2"/>
        <v>NBSP FOUND</v>
      </c>
    </row>
    <row r="12" spans="1:6" x14ac:dyDescent="0.3">
      <c r="A12">
        <v>11</v>
      </c>
      <c r="B12" s="27">
        <f t="shared" si="0"/>
        <v>452.94</v>
      </c>
      <c r="C12" s="27">
        <f t="shared" si="0"/>
        <v>1004.85</v>
      </c>
      <c r="D12" t="str">
        <f t="shared" si="1"/>
        <v>El tramo de rendimientos que has indicado tiene asociado una horquilla de cuotas entre 452,94 € y 1.004,85 €.</v>
      </c>
      <c r="E12" s="25" t="s">
        <v>20</v>
      </c>
      <c r="F12" t="str">
        <f t="shared" si="2"/>
        <v>NBSP FOUND</v>
      </c>
    </row>
    <row r="13" spans="1:6" x14ac:dyDescent="0.3">
      <c r="A13">
        <v>12</v>
      </c>
      <c r="B13" s="27">
        <f t="shared" si="0"/>
        <v>478.68</v>
      </c>
      <c r="C13" s="27">
        <f t="shared" si="0"/>
        <v>1140.3</v>
      </c>
      <c r="D13" t="str">
        <f t="shared" si="1"/>
        <v>El tramo de rendimientos que has indicado tiene asociado una horquilla de cuotas entre 478,68 € y 1.140,30 €.</v>
      </c>
      <c r="E13" s="25" t="s">
        <v>19</v>
      </c>
      <c r="F13" t="str">
        <f t="shared" si="2"/>
        <v>NBSP FOUND</v>
      </c>
    </row>
    <row r="14" spans="1:6" x14ac:dyDescent="0.3">
      <c r="A14">
        <v>13</v>
      </c>
      <c r="B14" s="27">
        <f t="shared" si="0"/>
        <v>504.41</v>
      </c>
      <c r="C14" s="27">
        <f t="shared" si="0"/>
        <v>1275.75</v>
      </c>
      <c r="D14" t="str">
        <f t="shared" si="1"/>
        <v>El tramo de rendimientos que has indicado tiene asociado una horquilla de cuotas entre 504,41 € y 1.275,75 €.</v>
      </c>
      <c r="E14" s="25" t="s">
        <v>18</v>
      </c>
      <c r="F14" t="str">
        <f t="shared" si="2"/>
        <v>NBSP FOUND</v>
      </c>
    </row>
    <row r="15" spans="1:6" x14ac:dyDescent="0.3">
      <c r="A15">
        <v>14</v>
      </c>
      <c r="B15" s="27">
        <f t="shared" si="0"/>
        <v>545.59</v>
      </c>
      <c r="C15" s="27">
        <f t="shared" si="0"/>
        <v>1606.88</v>
      </c>
      <c r="D15" t="str">
        <f t="shared" si="1"/>
        <v>El tramo de rendimientos que has indicado tiene asociado una horquilla de cuotas entre 545,59 € y 1.606,88 €.</v>
      </c>
      <c r="E15" s="25" t="s">
        <v>17</v>
      </c>
      <c r="F15" t="str">
        <f t="shared" si="2"/>
        <v>NBSP FOUND</v>
      </c>
    </row>
    <row r="16" spans="1:6" x14ac:dyDescent="0.3">
      <c r="A16">
        <v>15</v>
      </c>
      <c r="B16" s="27">
        <f t="shared" si="0"/>
        <v>607.35</v>
      </c>
      <c r="C16" s="27">
        <f t="shared" si="0"/>
        <v>1606.88</v>
      </c>
      <c r="D16" t="str">
        <f t="shared" si="1"/>
        <v>El tramo de rendimientos que has indicado tiene asociado una horquilla de cuotas entre 607,35 € y 1.606,88 €.</v>
      </c>
      <c r="E16" s="25" t="s">
        <v>31</v>
      </c>
      <c r="F16" t="str">
        <f t="shared" si="2"/>
        <v>NBSP FOUND</v>
      </c>
    </row>
  </sheetData>
  <hyperlinks>
    <hyperlink ref="E1" r:id="rId1" xr:uid="{A73C3384-5B76-402C-B6BC-B1ECFA8E99B5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6</vt:i4>
      </vt:variant>
      <vt:variant>
        <vt:lpstr>Named Ranges</vt:lpstr>
      </vt:variant>
      <vt:variant>
        <vt:i4>1</vt:i4>
      </vt:variant>
    </vt:vector>
  </HeadingPairs>
  <TitlesOfParts>
    <vt:vector size="7" baseType="lpstr">
      <vt:lpstr>Cuota</vt:lpstr>
      <vt:lpstr>2026</vt:lpstr>
      <vt:lpstr>2025</vt:lpstr>
      <vt:lpstr>2024</vt:lpstr>
      <vt:lpstr>2023</vt:lpstr>
      <vt:lpstr>ONLINE</vt:lpstr>
      <vt:lpstr>_YEAR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Amaya Amos</dc:creator>
  <cp:lastModifiedBy>Gonzalo</cp:lastModifiedBy>
  <dcterms:created xsi:type="dcterms:W3CDTF">2022-11-27T07:38:37Z</dcterms:created>
  <dcterms:modified xsi:type="dcterms:W3CDTF">2026-01-25T11:03:03Z</dcterms:modified>
</cp:coreProperties>
</file>